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mogogroup-my.sharepoint.com/personal/toms_vecvagars_eleving_com/Documents/Q-rly reporting/Q4 2025/Factsheet/"/>
    </mc:Choice>
  </mc:AlternateContent>
  <xr:revisionPtr revIDLastSave="1136" documentId="13_ncr:1_{345A3740-FF7F-4485-8C52-BAC0F28704A9}" xr6:coauthVersionLast="47" xr6:coauthVersionMax="47" xr10:uidLastSave="{9D3B4F16-903B-4D17-A47F-BD13ADE1EC12}"/>
  <bookViews>
    <workbookView xWindow="-110" yWindow="10690" windowWidth="19420" windowHeight="11500" tabRatio="896" xr2:uid="{00000000-000D-0000-FFFF-FFFF00000000}"/>
  </bookViews>
  <sheets>
    <sheet name="Intro" sheetId="1" r:id="rId1"/>
    <sheet name="Cond. cons. income statement" sheetId="2" r:id="rId2"/>
    <sheet name="Interest and similar income" sheetId="3" r:id="rId3"/>
    <sheet name="Operating expense" sheetId="4" r:id="rId4"/>
    <sheet name="Corporate income tax" sheetId="5" r:id="rId5"/>
    <sheet name="Alt. perf. measures" sheetId="6" r:id="rId6"/>
    <sheet name="Cond. cons. balance sheet" sheetId="7" r:id="rId7"/>
    <sheet name="Net loan portfolio" sheetId="18" r:id="rId8"/>
    <sheet name="Borrowings" sheetId="9" r:id="rId9"/>
    <sheet name="Eurobond covenant ratios" sheetId="11" r:id="rId10"/>
    <sheet name="Assets" sheetId="12" r:id="rId11"/>
    <sheet name="Equity and liabilities" sheetId="13" r:id="rId12"/>
    <sheet name="Income statement" sheetId="15" r:id="rId13"/>
    <sheet name="Cash flow" sheetId="1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9" l="1"/>
  <c r="E33" i="9"/>
  <c r="G33" i="9"/>
  <c r="K33" i="9"/>
  <c r="L33" i="9"/>
  <c r="P33" i="9"/>
  <c r="O21" i="9"/>
  <c r="O33" i="9" s="1"/>
  <c r="N21" i="9"/>
  <c r="N33" i="9" s="1"/>
  <c r="M21" i="9"/>
  <c r="M33" i="9" s="1"/>
  <c r="K21" i="9"/>
  <c r="J21" i="9"/>
  <c r="J33" i="9" s="1"/>
  <c r="I21" i="9"/>
  <c r="H21" i="9"/>
  <c r="H33" i="9" s="1"/>
  <c r="F21" i="9"/>
  <c r="B24" i="9"/>
  <c r="B33" i="9" s="1"/>
  <c r="O24" i="9"/>
  <c r="N24" i="9"/>
  <c r="M24" i="9"/>
  <c r="K24" i="9"/>
  <c r="J24" i="9"/>
  <c r="I24" i="9"/>
  <c r="H24" i="9"/>
  <c r="F24" i="9"/>
  <c r="F33" i="9" s="1"/>
  <c r="D24" i="9"/>
  <c r="D33" i="9" s="1"/>
  <c r="I3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22" authorId="0" shapeId="0" xr:uid="{F82BC407-EC37-4C59-8C85-45D4C1B3D840}">
      <text>
        <r>
          <rPr>
            <sz val="8"/>
            <color indexed="81"/>
            <rFont val="Verdana"/>
            <family val="2"/>
          </rPr>
          <t xml:space="preserve">IAS34 Reconciliation: </t>
        </r>
        <r>
          <rPr>
            <b/>
            <sz val="8"/>
            <color indexed="81"/>
            <rFont val="Verdana"/>
            <family val="2"/>
          </rPr>
          <t>483.0</t>
        </r>
        <r>
          <rPr>
            <sz val="8"/>
            <color indexed="81"/>
            <rFont val="Verdana"/>
            <family val="2"/>
          </rPr>
          <t xml:space="preserve">
Comment: Derivative financial liabilities of EUR 2.4 million reclassified in IAS34 statements from other receivables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11" authorId="0" shapeId="0" xr:uid="{B0D2A879-D2ED-4F6C-833A-342A513E8643}">
      <text>
        <r>
          <rPr>
            <sz val="8"/>
            <color indexed="81"/>
            <rFont val="Verdana"/>
            <family val="2"/>
          </rPr>
          <t xml:space="preserve">IAS34 Reconciliation: </t>
        </r>
        <r>
          <rPr>
            <b/>
            <sz val="8"/>
            <color indexed="81"/>
            <rFont val="Verdana"/>
            <family val="2"/>
          </rPr>
          <t>82.3</t>
        </r>
        <r>
          <rPr>
            <sz val="8"/>
            <color indexed="81"/>
            <rFont val="Verdana"/>
            <family val="2"/>
          </rPr>
          <t xml:space="preserve">
Comment: Minor rounding effect</t>
        </r>
      </text>
    </comment>
    <comment ref="N14" authorId="0" shapeId="0" xr:uid="{D573BC69-DC10-4705-8A9C-6230C920B072}">
      <text>
        <r>
          <rPr>
            <sz val="8"/>
            <color indexed="81"/>
            <rFont val="Verdana"/>
            <family val="2"/>
          </rPr>
          <t>IAS34 Reconciliation:</t>
        </r>
        <r>
          <rPr>
            <b/>
            <sz val="8"/>
            <color indexed="81"/>
            <rFont val="Verdana"/>
            <family val="2"/>
          </rPr>
          <t xml:space="preserve"> 96.7</t>
        </r>
      </text>
    </comment>
    <comment ref="N27" authorId="0" shapeId="0" xr:uid="{6F3ABC26-153F-4E8F-BA12-192F8C2975B1}">
      <text>
        <r>
          <rPr>
            <sz val="8"/>
            <color indexed="81"/>
            <rFont val="Verdana"/>
            <family val="2"/>
          </rPr>
          <t xml:space="preserve">IAS34 Reconciliation: </t>
        </r>
        <r>
          <rPr>
            <b/>
            <sz val="8"/>
            <color indexed="81"/>
            <rFont val="Verdana"/>
            <family val="2"/>
          </rPr>
          <t>386.3</t>
        </r>
        <r>
          <rPr>
            <sz val="8"/>
            <color indexed="81"/>
            <rFont val="Verdana"/>
            <family val="2"/>
          </rPr>
          <t xml:space="preserve">
Comment: Derivative financial liabilities of EUR 2.4 million reclassified in IAS34 statements from other receivables</t>
        </r>
      </text>
    </comment>
    <comment ref="N29" authorId="0" shapeId="0" xr:uid="{07733D2D-6B08-4D1B-89EF-1B4EB43EAFAD}">
      <text>
        <r>
          <rPr>
            <sz val="8"/>
            <color indexed="81"/>
            <rFont val="Verdana"/>
            <family val="2"/>
          </rPr>
          <t xml:space="preserve">IAS34 Reconciliation: </t>
        </r>
        <r>
          <rPr>
            <b/>
            <sz val="8"/>
            <color indexed="81"/>
            <rFont val="Verdana"/>
            <family val="2"/>
          </rPr>
          <t>483.0</t>
        </r>
        <r>
          <rPr>
            <sz val="8"/>
            <color indexed="81"/>
            <rFont val="Verdana"/>
            <family val="2"/>
          </rPr>
          <t xml:space="preserve">
Comment: Derivative financial liabilities of EUR 2.4 million  reclassified in IAS34 statements from other receivables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5" authorId="0" shapeId="0" xr:uid="{BAA090F3-6FD2-430B-B571-29973FF37838}">
      <text>
        <r>
          <rPr>
            <sz val="8"/>
            <color indexed="81"/>
            <rFont val="Verdana"/>
            <family val="2"/>
          </rPr>
          <t xml:space="preserve">IAS34 Reconciliation: </t>
        </r>
        <r>
          <rPr>
            <b/>
            <sz val="8"/>
            <color indexed="81"/>
            <rFont val="Verdana"/>
            <family val="2"/>
          </rPr>
          <t>91.0</t>
        </r>
        <r>
          <rPr>
            <sz val="8"/>
            <color indexed="81"/>
            <rFont val="Verdana"/>
            <family val="2"/>
          </rPr>
          <t xml:space="preserve">
Comment: Minor rounding and recalssification effect to comply with IAS34 requirements</t>
        </r>
      </text>
    </comment>
    <comment ref="N8" authorId="0" shapeId="0" xr:uid="{78386DB6-D917-4269-AB1C-EE0A7339B5E0}">
      <text>
        <r>
          <rPr>
            <sz val="8"/>
            <color indexed="81"/>
            <rFont val="Verdana"/>
            <family val="2"/>
          </rPr>
          <t xml:space="preserve">IAS34 Reconciliation: </t>
        </r>
        <r>
          <rPr>
            <b/>
            <sz val="8"/>
            <color indexed="81"/>
            <rFont val="Verdana"/>
            <family val="2"/>
          </rPr>
          <t>95.9</t>
        </r>
        <r>
          <rPr>
            <sz val="8"/>
            <color indexed="81"/>
            <rFont val="Verdana"/>
            <family val="2"/>
          </rPr>
          <t xml:space="preserve">
Comment: Minor rounding and recalssification effect to comply with IAS34 requirements</t>
        </r>
      </text>
    </comment>
    <comment ref="N17" authorId="0" shapeId="0" xr:uid="{365A2BDA-9479-48A2-9DAC-4B1412685577}">
      <text>
        <r>
          <rPr>
            <sz val="8"/>
            <color indexed="81"/>
            <rFont val="Verdana"/>
            <family val="2"/>
          </rPr>
          <t xml:space="preserve">IAS34 Reconciliation: </t>
        </r>
        <r>
          <rPr>
            <b/>
            <sz val="8"/>
            <color indexed="81"/>
            <rFont val="Verdana"/>
            <family val="2"/>
          </rPr>
          <t>19.5</t>
        </r>
      </text>
    </comment>
    <comment ref="N20" authorId="0" shapeId="0" xr:uid="{F93D4E08-D736-42C5-BF53-21DC0262E2D5}">
      <text>
        <r>
          <rPr>
            <sz val="8"/>
            <color indexed="81"/>
            <rFont val="Verdana"/>
            <family val="2"/>
          </rPr>
          <t>IAS34 Reconciliation:</t>
        </r>
        <r>
          <rPr>
            <b/>
            <sz val="8"/>
            <color indexed="81"/>
            <rFont val="Verdana"/>
            <family val="2"/>
          </rPr>
          <t xml:space="preserve"> 15.2</t>
        </r>
      </text>
    </comment>
    <comment ref="N22" authorId="0" shapeId="0" xr:uid="{7D1C2ED8-D556-4E01-9FC2-AA9D46E4F953}">
      <text>
        <r>
          <rPr>
            <sz val="8"/>
            <color indexed="81"/>
            <rFont val="Verdana"/>
            <family val="2"/>
          </rPr>
          <t>IAS34 Reconciliation:</t>
        </r>
        <r>
          <rPr>
            <b/>
            <sz val="8"/>
            <color indexed="81"/>
            <rFont val="Verdana"/>
            <family val="2"/>
          </rPr>
          <t xml:space="preserve"> 15.2</t>
        </r>
      </text>
    </comment>
    <comment ref="N28" authorId="0" shapeId="0" xr:uid="{CB803D1C-4443-4E6D-A437-97C27AE0E564}">
      <text>
        <r>
          <rPr>
            <sz val="8"/>
            <color indexed="81"/>
            <rFont val="Verdana"/>
            <family val="2"/>
          </rPr>
          <t>IAS34 Reconciliation:</t>
        </r>
        <r>
          <rPr>
            <b/>
            <sz val="8"/>
            <color indexed="81"/>
            <rFont val="Verdana"/>
            <family val="2"/>
          </rPr>
          <t xml:space="preserve"> 8.5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13" authorId="0" shapeId="0" xr:uid="{91D21060-9CF7-4563-8869-1296FD47D75A}">
      <text>
        <r>
          <rPr>
            <sz val="8"/>
            <color indexed="81"/>
            <rFont val="Verdana"/>
            <family val="2"/>
          </rPr>
          <t xml:space="preserve">IAS34 Reconciliation: </t>
        </r>
        <r>
          <rPr>
            <b/>
            <sz val="8"/>
            <color indexed="81"/>
            <rFont val="Verdana"/>
            <family val="2"/>
          </rPr>
          <t>(25.4)</t>
        </r>
        <r>
          <rPr>
            <sz val="8"/>
            <color indexed="81"/>
            <rFont val="Verdana"/>
            <family val="2"/>
          </rPr>
          <t xml:space="preserve">
Comment: Minor rounding and recalssification effect to comply with IAS34 requirements</t>
        </r>
      </text>
    </comment>
    <comment ref="N17" authorId="0" shapeId="0" xr:uid="{1B926696-5CDB-45D6-81A4-684B01F3FD73}">
      <text>
        <r>
          <rPr>
            <sz val="8"/>
            <color indexed="81"/>
            <rFont val="Verdana"/>
            <family val="2"/>
          </rPr>
          <t xml:space="preserve">IAS34 Reconciliation: </t>
        </r>
        <r>
          <rPr>
            <b/>
            <sz val="8"/>
            <color indexed="81"/>
            <rFont val="Verdana"/>
            <family val="2"/>
          </rPr>
          <t>(97.4)</t>
        </r>
        <r>
          <rPr>
            <sz val="8"/>
            <color indexed="81"/>
            <rFont val="Verdana"/>
            <family val="2"/>
          </rPr>
          <t xml:space="preserve">
Comment: Minor rounding and recalssification effect to comply with IAS34 requirements</t>
        </r>
      </text>
    </comment>
    <comment ref="N21" authorId="0" shapeId="0" xr:uid="{4489CBF3-4E98-484D-8CC0-DB1920374905}">
      <text>
        <r>
          <rPr>
            <sz val="8"/>
            <color indexed="81"/>
            <rFont val="Verdana"/>
            <family val="2"/>
          </rPr>
          <t xml:space="preserve">IAS34 Reconciliation: </t>
        </r>
        <r>
          <rPr>
            <b/>
            <sz val="8"/>
            <color indexed="81"/>
            <rFont val="Verdana"/>
            <family val="2"/>
          </rPr>
          <t>(9.2)</t>
        </r>
        <r>
          <rPr>
            <sz val="8"/>
            <color indexed="81"/>
            <rFont val="Verdana"/>
            <family val="2"/>
          </rPr>
          <t xml:space="preserve">
Comment: Minor rounding and recalssification effect to comply with IAS34 requirements</t>
        </r>
      </text>
    </comment>
    <comment ref="N31" authorId="0" shapeId="0" xr:uid="{2D86032F-02B3-4020-A6FE-03B33A2E9DD1}">
      <text>
        <r>
          <rPr>
            <sz val="8"/>
            <color indexed="81"/>
            <rFont val="Verdana"/>
            <family val="2"/>
          </rPr>
          <t xml:space="preserve">IAS34 Reconciliation: </t>
        </r>
        <r>
          <rPr>
            <b/>
            <sz val="8"/>
            <color indexed="81"/>
            <rFont val="Verdana"/>
            <family val="2"/>
          </rPr>
          <t>(6.9)</t>
        </r>
        <r>
          <rPr>
            <sz val="8"/>
            <color indexed="81"/>
            <rFont val="Verdana"/>
            <family val="2"/>
          </rPr>
          <t xml:space="preserve">
Comment: Minor rounding and recalssification effect to comply with IAS34 requirements</t>
        </r>
      </text>
    </comment>
    <comment ref="N39" authorId="0" shapeId="0" xr:uid="{53C1F78E-D682-4D09-A919-63B9B2A49396}">
      <text>
        <r>
          <rPr>
            <sz val="8"/>
            <color indexed="81"/>
            <rFont val="Verdana"/>
            <family val="2"/>
          </rPr>
          <t xml:space="preserve">IAS34 Reconciliation: </t>
        </r>
        <r>
          <rPr>
            <b/>
            <sz val="8"/>
            <color indexed="81"/>
            <rFont val="Verdana"/>
            <family val="2"/>
          </rPr>
          <t>7.5</t>
        </r>
        <r>
          <rPr>
            <sz val="8"/>
            <color indexed="81"/>
            <rFont val="Verdana"/>
            <family val="2"/>
          </rPr>
          <t xml:space="preserve">
Comment: Minor rounding and recalssification effect to comply with IAS34 requirements</t>
        </r>
      </text>
    </comment>
    <comment ref="N42" authorId="0" shapeId="0" xr:uid="{8166C730-2D41-4A04-9F08-269D517A24FB}">
      <text>
        <r>
          <rPr>
            <sz val="8"/>
            <color indexed="81"/>
            <rFont val="Verdana"/>
            <family val="2"/>
          </rPr>
          <t xml:space="preserve">IAS34 Reconciliation: </t>
        </r>
        <r>
          <rPr>
            <b/>
            <sz val="8"/>
            <color indexed="81"/>
            <rFont val="Verdana"/>
            <family val="2"/>
          </rPr>
          <t>25.8</t>
        </r>
      </text>
    </comment>
  </commentList>
</comments>
</file>

<file path=xl/sharedStrings.xml><?xml version="1.0" encoding="utf-8"?>
<sst xmlns="http://schemas.openxmlformats.org/spreadsheetml/2006/main" count="625" uniqueCount="252">
  <si>
    <t>Eleving Group Factsheet</t>
  </si>
  <si>
    <t>Table of contents:</t>
  </si>
  <si>
    <t>Condensed consolidated income statement</t>
  </si>
  <si>
    <t>Interest, similar income and income from used vehicle rent</t>
  </si>
  <si>
    <t>Operating expense</t>
  </si>
  <si>
    <t>Corporate income tax</t>
  </si>
  <si>
    <t>Alternative performance measures (non-IFRS)</t>
  </si>
  <si>
    <t>Condensed consolidated balance sheet</t>
  </si>
  <si>
    <t>Net loan portfolio and its metrics</t>
  </si>
  <si>
    <t>Borrowings</t>
  </si>
  <si>
    <t>Eurobond covenant ratios</t>
  </si>
  <si>
    <t>Consolidated statement of cash flow</t>
  </si>
  <si>
    <t>EUR million</t>
  </si>
  <si>
    <t>Interest and similar income</t>
  </si>
  <si>
    <t>Interest expense and similar expenses</t>
  </si>
  <si>
    <t>Net interest income</t>
  </si>
  <si>
    <t>Fee and commission income</t>
  </si>
  <si>
    <t>Income from used vehicle rent</t>
  </si>
  <si>
    <t>Total net revenue</t>
  </si>
  <si>
    <t>Impairment expense</t>
  </si>
  <si>
    <t>Operating expense and income</t>
  </si>
  <si>
    <t>Net foreign exchange result</t>
  </si>
  <si>
    <t>Profit before tax</t>
  </si>
  <si>
    <t>Net profit from continued operations</t>
  </si>
  <si>
    <t>Rental income</t>
  </si>
  <si>
    <t>Consumer lending products</t>
  </si>
  <si>
    <t>Average net loan and used vehicle rent portfolio</t>
  </si>
  <si>
    <t>Average income yield on net loan 
and used vehicle rent portfolio</t>
  </si>
  <si>
    <t>Employees’ salaries</t>
  </si>
  <si>
    <t>Marketing expenses</t>
  </si>
  <si>
    <t>Office and branch maintenance expenses</t>
  </si>
  <si>
    <t>Professional services</t>
  </si>
  <si>
    <t>Amortization and depreciation</t>
  </si>
  <si>
    <t>Bonds refinancing expense</t>
  </si>
  <si>
    <t>-</t>
  </si>
  <si>
    <t>IT services</t>
  </si>
  <si>
    <t>Total operating expense</t>
  </si>
  <si>
    <t>Deferred tax</t>
  </si>
  <si>
    <t>Total corporate income tax</t>
  </si>
  <si>
    <t>Profit for the period</t>
  </si>
  <si>
    <t>Provisions for taxes</t>
  </si>
  <si>
    <t>Interest expense</t>
  </si>
  <si>
    <t>Depreciation and amortization</t>
  </si>
  <si>
    <t>Currency exchange (gain)/loss</t>
  </si>
  <si>
    <t>EBITDA</t>
  </si>
  <si>
    <t>Non-controlling interests</t>
  </si>
  <si>
    <t>(Gain)/Loss from subsidiary sale</t>
  </si>
  <si>
    <t>Amortization of acquisitions’ fair value gain</t>
  </si>
  <si>
    <t>Adjusted EBITDA</t>
  </si>
  <si>
    <t>31 Dec. 2021</t>
  </si>
  <si>
    <t>31 Dec. 2022</t>
  </si>
  <si>
    <t>31 Dec. 2023</t>
  </si>
  <si>
    <t>31 Dec. 2024</t>
  </si>
  <si>
    <t>Intangible assets</t>
  </si>
  <si>
    <t>Tangible assets</t>
  </si>
  <si>
    <t>Loans receivables and rental fleet</t>
  </si>
  <si>
    <t>Deferred tax asset</t>
  </si>
  <si>
    <t>Inventories</t>
  </si>
  <si>
    <t>Non-current assets held for sale</t>
  </si>
  <si>
    <t>Other receivables</t>
  </si>
  <si>
    <t>Assets of subsidiary held for sale</t>
  </si>
  <si>
    <t>Cash and cash equivalents</t>
  </si>
  <si>
    <t>Total assets</t>
  </si>
  <si>
    <t>Share capital and reserves</t>
  </si>
  <si>
    <t>Foreign currency translation reserve</t>
  </si>
  <si>
    <t>Retained earnings</t>
  </si>
  <si>
    <t>Subordinated debt</t>
  </si>
  <si>
    <t>Total equity</t>
  </si>
  <si>
    <t>Other liabilities</t>
  </si>
  <si>
    <t>Total liabilities</t>
  </si>
  <si>
    <t>Total equity and liabilities</t>
  </si>
  <si>
    <t>Share (%)</t>
  </si>
  <si>
    <t>Net loan portfolio split by product type</t>
  </si>
  <si>
    <t>Total net loan portfolio split by product type</t>
  </si>
  <si>
    <t>Net loan portfolio split by country</t>
  </si>
  <si>
    <t>Countries on hold</t>
  </si>
  <si>
    <t>Total</t>
  </si>
  <si>
    <t>Net loan and used vehicle rent portfolio (excluding consumer lending)</t>
  </si>
  <si>
    <t>STAGE 1*</t>
  </si>
  <si>
    <t>STAGE 2**</t>
  </si>
  <si>
    <t>STAGE 3***</t>
  </si>
  <si>
    <t>Total net loan portfolio</t>
  </si>
  <si>
    <t xml:space="preserve">Used vehicle rent </t>
  </si>
  <si>
    <t>Total net loan and used vehicle rent portfolio</t>
  </si>
  <si>
    <t>Net NPL ratio****</t>
  </si>
  <si>
    <t>Impairment coverage ratio*****</t>
  </si>
  <si>
    <t>Net consumer loan portfolio</t>
  </si>
  <si>
    <t>* Allowances are recognized based on 12m ECLs by first recognition of loans. Loans current or with up to 30 DPD are considered as Stage 1.</t>
  </si>
  <si>
    <t>** Allowances are recorded for LTECLs by loans showing a significant increase in credit risk since origination. Loans with 31-90 DPD are considered to be Stage 2 loans.</t>
  </si>
  <si>
    <t>**** Net NPL (90+ days overdue) / Total net portfolio</t>
  </si>
  <si>
    <t>***** Total impairment / Gross NPL (90+ days overdue)</t>
  </si>
  <si>
    <t>Loans from banks</t>
  </si>
  <si>
    <t>Private debt funds</t>
  </si>
  <si>
    <t>Eurobonds (excl. accrued interest)</t>
  </si>
  <si>
    <t>Bond acquisition costs and accrued interest</t>
  </si>
  <si>
    <t>Financing received from P2P investors</t>
  </si>
  <si>
    <t>Total borrowings</t>
  </si>
  <si>
    <t>Mintos loans</t>
  </si>
  <si>
    <t>Capitalization</t>
  </si>
  <si>
    <t>Equity/Net loan portfolio</t>
  </si>
  <si>
    <t>Profitability</t>
  </si>
  <si>
    <t>Interest coverage ratio (ICR)</t>
  </si>
  <si>
    <t>Leverage</t>
  </si>
  <si>
    <t>Net leverage</t>
  </si>
  <si>
    <t>Assets</t>
  </si>
  <si>
    <t>Goodwill</t>
  </si>
  <si>
    <t>Internally generated intangible assets</t>
  </si>
  <si>
    <t>Other intangible assets</t>
  </si>
  <si>
    <t>Right-of-use assets</t>
  </si>
  <si>
    <t>Property, plant and equipment</t>
  </si>
  <si>
    <t>Leasehold improvements</t>
  </si>
  <si>
    <t>Other financial assets</t>
  </si>
  <si>
    <t>Prepaid expense</t>
  </si>
  <si>
    <t>Trade receivables</t>
  </si>
  <si>
    <t>Assets of subsidiary held for liquidation</t>
  </si>
  <si>
    <t>Assets held for sale</t>
  </si>
  <si>
    <t>Total Assets</t>
  </si>
  <si>
    <t>Equity</t>
  </si>
  <si>
    <t>Share capital</t>
  </si>
  <si>
    <t>Other reserves and equity items</t>
  </si>
  <si>
    <t>Total equity attributable to owners of the Company</t>
  </si>
  <si>
    <t>Liabilities</t>
  </si>
  <si>
    <t>Provisions</t>
  </si>
  <si>
    <t>Prepayments and other payments received from customers</t>
  </si>
  <si>
    <t xml:space="preserve">Trade payables </t>
  </si>
  <si>
    <t>Corporate income tax payable</t>
  </si>
  <si>
    <t>Taxes payable</t>
  </si>
  <si>
    <t>Liabilities of subsidiary held for sale</t>
  </si>
  <si>
    <t>Accrued liabilities</t>
  </si>
  <si>
    <t xml:space="preserve">Other financial liabilities
</t>
  </si>
  <si>
    <t>Interest revenue calculated using the effective interest method</t>
  </si>
  <si>
    <t>Interest expense calculated using the effective interest method</t>
  </si>
  <si>
    <t>Revenue from rent</t>
  </si>
  <si>
    <t>Expenses related to P2P platform services</t>
  </si>
  <si>
    <t>Profit from car sales and other equipment</t>
  </si>
  <si>
    <t>Selling expense</t>
  </si>
  <si>
    <t>Administrative expense</t>
  </si>
  <si>
    <t>Other operating income/(expense)</t>
  </si>
  <si>
    <t>Deferred corporate income tax</t>
  </si>
  <si>
    <t>Net profit from continued operations for the period</t>
  </si>
  <si>
    <t>Net profit from discontinued operations</t>
  </si>
  <si>
    <t>Total net profit for the period</t>
  </si>
  <si>
    <t xml:space="preserve">     Attributable to Equity holders of the Parent Company</t>
  </si>
  <si>
    <t xml:space="preserve">     Attributable to Non-controlling interests</t>
  </si>
  <si>
    <t>Earnings per share:</t>
  </si>
  <si>
    <t>Translation of financial information of foreign operations to presentation currency</t>
  </si>
  <si>
    <t>Total profit for the period</t>
  </si>
  <si>
    <t>Cash flows from operating activities</t>
  </si>
  <si>
    <t>Adjustments for:</t>
  </si>
  <si>
    <t>Amortisation and depreciation</t>
  </si>
  <si>
    <t>Interest income</t>
  </si>
  <si>
    <t>Loss on disposal of property, plant and equipment</t>
  </si>
  <si>
    <t>Operating profit before working capital changes</t>
  </si>
  <si>
    <t>(Increase)/decrease in inventories</t>
  </si>
  <si>
    <t>(Increase)/decrease in receivables</t>
  </si>
  <si>
    <t>Increase/(decrease) in trade payable, taxes payable and other liabilities</t>
  </si>
  <si>
    <t>Cash generated to/from operating activities</t>
  </si>
  <si>
    <t>Interest received</t>
  </si>
  <si>
    <t>Interest paid</t>
  </si>
  <si>
    <t>Corporate income tax paid</t>
  </si>
  <si>
    <t>Net cash flows from operating activities</t>
  </si>
  <si>
    <t>Cash flows from investing activities</t>
  </si>
  <si>
    <t>Purchase of property, plant and equipment and intangible assets</t>
  </si>
  <si>
    <t>Purchase of rental fleet</t>
  </si>
  <si>
    <t>Loan repayments received</t>
  </si>
  <si>
    <t>Investments in subsidiaries</t>
  </si>
  <si>
    <t xml:space="preserve">       Payments for acquisition of non-controlling interests</t>
  </si>
  <si>
    <t>Loans issued and bank deposits</t>
  </si>
  <si>
    <t>Net cash flows from investing activities</t>
  </si>
  <si>
    <t>Cash flows from financing activities</t>
  </si>
  <si>
    <t>Proceeds from borrowings</t>
  </si>
  <si>
    <t>Repayments for borrowings</t>
  </si>
  <si>
    <t>Dividends paid</t>
  </si>
  <si>
    <t>Net cash flows from financing activities</t>
  </si>
  <si>
    <t>Change in cash</t>
  </si>
  <si>
    <t>Cash at the beginning of the period</t>
  </si>
  <si>
    <t>Cash at the end of the period</t>
  </si>
  <si>
    <t>Local notes and bonds</t>
  </si>
  <si>
    <t>Loans issued to affiliates</t>
  </si>
  <si>
    <t>Share premium</t>
  </si>
  <si>
    <t>Treasury shares</t>
  </si>
  <si>
    <t>12M 2021</t>
  </si>
  <si>
    <t>12M 2022</t>
  </si>
  <si>
    <t>12M 2023</t>
  </si>
  <si>
    <t>12M 2024</t>
  </si>
  <si>
    <t xml:space="preserve">       Money in bank accounts of acquired companies</t>
  </si>
  <si>
    <t>Change in minority interest share capital of subsidiaries</t>
  </si>
  <si>
    <t>Paid in share premium</t>
  </si>
  <si>
    <t>0.0</t>
  </si>
  <si>
    <t>Share option reserve</t>
  </si>
  <si>
    <t>Share based payments reserve</t>
  </si>
  <si>
    <t>Consolidated income statement</t>
  </si>
  <si>
    <t>6M 2024</t>
  </si>
  <si>
    <t>6M 2025</t>
  </si>
  <si>
    <t>30 Jun. 2025</t>
  </si>
  <si>
    <t>Other operating expenses</t>
  </si>
  <si>
    <t>Tax (income)/expenses</t>
  </si>
  <si>
    <t>RO additional VAT liability</t>
  </si>
  <si>
    <t>Georgia</t>
  </si>
  <si>
    <t>Estonia</t>
  </si>
  <si>
    <t>Kenya</t>
  </si>
  <si>
    <t>Latvia</t>
  </si>
  <si>
    <t>Lithuania</t>
  </si>
  <si>
    <t>Moldova</t>
  </si>
  <si>
    <t>Romania</t>
  </si>
  <si>
    <t>Uganda</t>
  </si>
  <si>
    <t>Uzbekistan</t>
  </si>
  <si>
    <t>Armenia</t>
  </si>
  <si>
    <t>Belarus</t>
  </si>
  <si>
    <t>Consolidated statement of financial position – assets</t>
  </si>
  <si>
    <t>Consolidated statement of financial position – equity and liabilities</t>
  </si>
  <si>
    <t>9M 2024</t>
  </si>
  <si>
    <t>3M 2024</t>
  </si>
  <si>
    <t>3M 2025</t>
  </si>
  <si>
    <t>31 Mar. 2024</t>
  </si>
  <si>
    <t>30 Jun. 2024</t>
  </si>
  <si>
    <t>30 Sep. 2024</t>
  </si>
  <si>
    <t>31 Mar. 2025</t>
  </si>
  <si>
    <r>
      <t>Consolidated statement of financial position – Assets</t>
    </r>
    <r>
      <rPr>
        <u/>
        <vertAlign val="superscript"/>
        <sz val="10"/>
        <color theme="10"/>
        <rFont val="Verdana"/>
        <family val="2"/>
      </rPr>
      <t>1</t>
    </r>
  </si>
  <si>
    <r>
      <t>Consolidated statement of financial position – Equity and liabilities</t>
    </r>
    <r>
      <rPr>
        <u/>
        <vertAlign val="superscript"/>
        <sz val="10"/>
        <color theme="10"/>
        <rFont val="Verdana"/>
        <family val="2"/>
      </rPr>
      <t>1</t>
    </r>
  </si>
  <si>
    <r>
      <t>Consolidated income statement</t>
    </r>
    <r>
      <rPr>
        <u/>
        <vertAlign val="superscript"/>
        <sz val="10"/>
        <color theme="10"/>
        <rFont val="Verdana"/>
        <family val="2"/>
      </rPr>
      <t>1</t>
    </r>
  </si>
  <si>
    <r>
      <t>Consolidated statement of cash flow</t>
    </r>
    <r>
      <rPr>
        <u/>
        <vertAlign val="superscript"/>
        <sz val="10"/>
        <color theme="10"/>
        <rFont val="Verdana"/>
        <family val="2"/>
      </rPr>
      <t>1</t>
    </r>
  </si>
  <si>
    <r>
      <rPr>
        <vertAlign val="superscript"/>
        <sz val="8"/>
        <color theme="1"/>
        <rFont val="Verdana"/>
        <family val="2"/>
      </rPr>
      <t>1</t>
    </r>
    <r>
      <rPr>
        <sz val="8"/>
        <color theme="1"/>
        <rFont val="Verdana"/>
        <family val="2"/>
      </rPr>
      <t>Include IAS34 reconciliation notes.</t>
    </r>
  </si>
  <si>
    <r>
      <rPr>
        <b/>
        <sz val="8"/>
        <color theme="1"/>
        <rFont val="Verdana"/>
        <family val="2"/>
      </rPr>
      <t>DISCLAIMER:</t>
    </r>
    <r>
      <rPr>
        <sz val="8"/>
        <color theme="1"/>
        <rFont val="Verdana"/>
        <family val="2"/>
      </rPr>
      <t xml:space="preserve">
The information contained in this factsheet has been prepared by Eleving Group and is based on sources believed to be reliable. However, Eleving Group makes no representation or warranty, express or implied, as to the accuracy, completeness, or fairness of the information and shall not be held liable for any loss or damage arising from its use. The data presented, including historical financial figures, may be subject to adjustments and restatements.
This document is provided for informational purposes only and does not constitute, and should not be construed as, an offer to sell, a solicitation of an offer to buy, or a recommendation regarding any securities of Eleving Group or its affiliates.
For the most accurate, complete, and up-to-date information, including detailed financial explanations, readers should refer to the official reports and disclosures published on the Nasdaq Riga Stock Exchange.</t>
    </r>
  </si>
  <si>
    <t>Total net profit for the period without FX and discontinued operations</t>
  </si>
  <si>
    <t>9M 2025</t>
  </si>
  <si>
    <t>Traditional vehicle financing products</t>
  </si>
  <si>
    <t>30 Sep. 2025</t>
  </si>
  <si>
    <t>* Allowances are recognized based on 12m ECLs by first recognition of loans. Loans current or with up to 30 DPD are considered as Stage 1 for Latvia, Lithuania, Estonia, Armenia, Georgia, Moldova, and Romania. For other countries, 25 DPD is used.</t>
  </si>
  <si>
    <t>** Allowances are recorded for LTECLs by loans showing a significant increase in credit risk since origination. Loans with 31-60 DPD (or 26-34 DPD for countries other than Latvia, Lithuania, Estonia, Armenia,  Georgia, Moldova, and Romania) are considered to be Stage 2 loans.</t>
  </si>
  <si>
    <t>*** Loans are considered credit-impaired and at default. Allowances are recorded for the LTECLs. Loan agreements are considered defaulted and therefore Stage 3 with 60 DPD on contractual payments or terminated loan agreement. For countries other than Latvia, Lithuania, Estonia, Armenia, Georgia, Moldova, and Romania, a 35 DPD backstop is applied.</t>
  </si>
  <si>
    <t>A healing period of 3 months for mature countries and 2 months for immature countries is applied before an exposure previously classified as Stage 3 can be transferred to Stage 1. In case of mature countries, it is determined to have two healing periods – one month period to Stage 2 and further two month period to Stage 1. This is considered appropriate in context of a prudent default definition of 60 DPD. In case of immature countries, it is determined to have one healing period – two month period where the exposure is in Stage 2 and then transfers to Stage 1. This is considered appropriate in context of an even more conservative default definition of 35 DPD.</t>
  </si>
  <si>
    <t>**** Net NPL (starting 35+ days overdue) / Total net portfolio</t>
  </si>
  <si>
    <t>***** Total impairment / Gross NPL (starting 35+ days overdue)</t>
  </si>
  <si>
    <t>Other borrowings</t>
  </si>
  <si>
    <t>Loss/(gain) from fluctuations of currency exchange rates</t>
  </si>
  <si>
    <t>12M 2025</t>
  </si>
  <si>
    <t>twelve-month period ended
31 December 2025</t>
  </si>
  <si>
    <t>31 Dec. 2025</t>
  </si>
  <si>
    <t>Device financing products</t>
  </si>
  <si>
    <t>Flexible vehicle financing products</t>
  </si>
  <si>
    <t>Flexible vehcile financing products</t>
  </si>
  <si>
    <t>Albania</t>
  </si>
  <si>
    <t>Botswana</t>
  </si>
  <si>
    <t>Namibia</t>
  </si>
  <si>
    <t>North Macedonia</t>
  </si>
  <si>
    <t>Tanzania</t>
  </si>
  <si>
    <t>Ukraine</t>
  </si>
  <si>
    <t>Zambia</t>
  </si>
  <si>
    <t>Lesotho</t>
  </si>
  <si>
    <t>Advance payments for assets</t>
  </si>
  <si>
    <t>*** Loans are considered credit-impaired and at default. Allowances are recorded for the LTECLs. Loans with 90 DPD (or 60 DPD for installement loans in Latvia, Estonia, Romania, and Armenia) are considered defaulted and therefore Stage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</si>
</sst>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quot;-&quot;"/>
    <numFmt numFmtId="165" formatCode="#,##0.0%;\(#,##0.0%\);&quot;-&quot;"/>
    <numFmt numFmtId="166" formatCode="0.0%"/>
    <numFmt numFmtId="167" formatCode="General_)"/>
    <numFmt numFmtId="168" formatCode="#,##0.0"/>
    <numFmt numFmtId="169" formatCode="[$€-2]\ #,##0.00"/>
    <numFmt numFmtId="170" formatCode="0.0"/>
    <numFmt numFmtId="171" formatCode="#,##0.000;\(#,##0.000\);&quot;-&quot;"/>
  </numFmts>
  <fonts count="26">
    <font>
      <sz val="11"/>
      <color theme="1"/>
      <name val="Calibri"/>
      <family val="2"/>
      <scheme val="minor"/>
    </font>
    <font>
      <sz val="11"/>
      <color theme="1"/>
      <name val="Calibri"/>
      <family val="2"/>
      <scheme val="minor"/>
    </font>
    <font>
      <sz val="11"/>
      <color theme="1"/>
      <name val="Verdana"/>
      <family val="2"/>
    </font>
    <font>
      <b/>
      <sz val="11"/>
      <color theme="1"/>
      <name val="Verdana"/>
      <family val="2"/>
    </font>
    <font>
      <sz val="10"/>
      <name val="Arial"/>
      <family val="2"/>
    </font>
    <font>
      <b/>
      <sz val="9"/>
      <color rgb="FF002E22"/>
      <name val="Verdana"/>
      <family val="2"/>
    </font>
    <font>
      <sz val="7"/>
      <color theme="0"/>
      <name val="Verdana"/>
      <family val="2"/>
    </font>
    <font>
      <sz val="7"/>
      <color rgb="FF002E22"/>
      <name val="Verdana"/>
      <family val="2"/>
    </font>
    <font>
      <b/>
      <sz val="7"/>
      <color rgb="FF002E22"/>
      <name val="Verdana"/>
      <family val="2"/>
    </font>
    <font>
      <b/>
      <sz val="7"/>
      <name val="Verdana"/>
      <family val="2"/>
    </font>
    <font>
      <sz val="10"/>
      <name val="BaltPalatino"/>
      <charset val="186"/>
    </font>
    <font>
      <u/>
      <sz val="11"/>
      <color theme="10"/>
      <name val="Calibri"/>
      <family val="2"/>
      <scheme val="minor"/>
    </font>
    <font>
      <sz val="7"/>
      <color rgb="FFFF0000"/>
      <name val="Verdana"/>
      <family val="2"/>
    </font>
    <font>
      <b/>
      <sz val="10"/>
      <color theme="1"/>
      <name val="Verdana"/>
      <family val="2"/>
    </font>
    <font>
      <u/>
      <sz val="10"/>
      <color theme="10"/>
      <name val="Verdana"/>
      <family val="2"/>
    </font>
    <font>
      <sz val="11"/>
      <color rgb="FF002E22"/>
      <name val="Verdana"/>
      <family val="2"/>
    </font>
    <font>
      <b/>
      <sz val="20"/>
      <color rgb="FF002E22"/>
      <name val="Verdana"/>
      <family val="2"/>
    </font>
    <font>
      <b/>
      <sz val="15"/>
      <color rgb="FF002E22"/>
      <name val="Verdana"/>
      <family val="2"/>
    </font>
    <font>
      <sz val="11"/>
      <color theme="0"/>
      <name val="Verdana"/>
      <family val="2"/>
    </font>
    <font>
      <sz val="8"/>
      <color theme="1"/>
      <name val="Verdana"/>
      <family val="2"/>
    </font>
    <font>
      <u/>
      <vertAlign val="superscript"/>
      <sz val="10"/>
      <color theme="10"/>
      <name val="Verdana"/>
      <family val="2"/>
    </font>
    <font>
      <vertAlign val="superscript"/>
      <sz val="8"/>
      <color theme="1"/>
      <name val="Verdana"/>
      <family val="2"/>
    </font>
    <font>
      <b/>
      <sz val="8"/>
      <color theme="1"/>
      <name val="Verdana"/>
      <family val="2"/>
    </font>
    <font>
      <sz val="8"/>
      <color indexed="81"/>
      <name val="Verdana"/>
      <family val="2"/>
    </font>
    <font>
      <b/>
      <sz val="8"/>
      <color indexed="81"/>
      <name val="Verdana"/>
      <family val="2"/>
    </font>
    <font>
      <sz val="7"/>
      <color rgb="FF002E22"/>
      <name val="Verdana"/>
      <family val="2"/>
    </font>
  </fonts>
  <fills count="8">
    <fill>
      <patternFill patternType="none"/>
    </fill>
    <fill>
      <patternFill patternType="gray125"/>
    </fill>
    <fill>
      <patternFill patternType="solid">
        <fgColor rgb="FF002E22"/>
        <bgColor indexed="64"/>
      </patternFill>
    </fill>
    <fill>
      <patternFill patternType="solid">
        <fgColor rgb="FF002E22"/>
        <bgColor rgb="FF002E22"/>
      </patternFill>
    </fill>
    <fill>
      <patternFill patternType="solid">
        <fgColor rgb="FFD4E167"/>
        <bgColor indexed="64"/>
      </patternFill>
    </fill>
    <fill>
      <patternFill patternType="solid">
        <fgColor rgb="FFF1E7DA"/>
        <bgColor indexed="64"/>
      </patternFill>
    </fill>
    <fill>
      <patternFill patternType="solid">
        <fgColor rgb="FF005841"/>
        <bgColor rgb="FF002E22"/>
      </patternFill>
    </fill>
    <fill>
      <patternFill patternType="solid">
        <fgColor theme="0"/>
        <bgColor indexed="64"/>
      </patternFill>
    </fill>
  </fills>
  <borders count="7">
    <border>
      <left/>
      <right/>
      <top/>
      <bottom/>
      <diagonal/>
    </border>
    <border>
      <left style="thin">
        <color rgb="FF002E22"/>
      </left>
      <right/>
      <top/>
      <bottom style="thin">
        <color rgb="FF002E22"/>
      </bottom>
      <diagonal/>
    </border>
    <border>
      <left/>
      <right/>
      <top/>
      <bottom style="thin">
        <color rgb="FF002E22"/>
      </bottom>
      <diagonal/>
    </border>
    <border>
      <left/>
      <right/>
      <top/>
      <bottom style="thin">
        <color indexed="64"/>
      </bottom>
      <diagonal/>
    </border>
    <border>
      <left/>
      <right/>
      <top style="thin">
        <color indexed="64"/>
      </top>
      <bottom/>
      <diagonal/>
    </border>
    <border>
      <left/>
      <right/>
      <top style="thin">
        <color rgb="FF002E22"/>
      </top>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0" fillId="0" borderId="0"/>
    <xf numFmtId="0" fontId="11" fillId="0" borderId="0" applyNumberFormat="0" applyFill="0" applyBorder="0" applyAlignment="0" applyProtection="0"/>
  </cellStyleXfs>
  <cellXfs count="113">
    <xf numFmtId="0" fontId="0" fillId="0" borderId="0" xfId="0"/>
    <xf numFmtId="0" fontId="0" fillId="0" borderId="0" xfId="0" applyAlignment="1">
      <alignment horizontal="center"/>
    </xf>
    <xf numFmtId="0" fontId="2" fillId="0" borderId="0" xfId="0" applyFont="1"/>
    <xf numFmtId="0" fontId="2" fillId="2" borderId="0" xfId="0" applyFont="1" applyFill="1"/>
    <xf numFmtId="0" fontId="3" fillId="0" borderId="0" xfId="0" applyFont="1"/>
    <xf numFmtId="0" fontId="5" fillId="0" borderId="0" xfId="3" applyFont="1" applyAlignment="1">
      <alignment horizontal="left" vertical="center" wrapText="1"/>
    </xf>
    <xf numFmtId="0" fontId="6" fillId="3" borderId="1" xfId="3" applyFont="1" applyFill="1" applyBorder="1" applyAlignment="1">
      <alignment horizontal="left" vertical="center" indent="1"/>
    </xf>
    <xf numFmtId="0" fontId="7" fillId="0" borderId="0" xfId="3" applyFont="1" applyAlignment="1">
      <alignment horizontal="left" vertical="center" indent="1"/>
    </xf>
    <xf numFmtId="164" fontId="7" fillId="0" borderId="0" xfId="3" applyNumberFormat="1" applyFont="1" applyAlignment="1">
      <alignment horizontal="right" vertical="center" wrapText="1"/>
    </xf>
    <xf numFmtId="0" fontId="7" fillId="0" borderId="3" xfId="3" applyFont="1" applyBorder="1" applyAlignment="1">
      <alignment horizontal="left" vertical="center" indent="1"/>
    </xf>
    <xf numFmtId="0" fontId="8" fillId="0" borderId="0" xfId="0" applyFont="1" applyAlignment="1">
      <alignment horizontal="left" vertical="center" indent="1"/>
    </xf>
    <xf numFmtId="0" fontId="7" fillId="0" borderId="0" xfId="0" applyFont="1" applyAlignment="1">
      <alignment horizontal="left" vertical="center" indent="1"/>
    </xf>
    <xf numFmtId="0" fontId="8" fillId="0" borderId="0" xfId="3" applyFont="1" applyAlignment="1">
      <alignment horizontal="left" vertical="center" indent="1"/>
    </xf>
    <xf numFmtId="164" fontId="8" fillId="0" borderId="0" xfId="3" applyNumberFormat="1" applyFont="1" applyAlignment="1">
      <alignment horizontal="right" vertical="center" wrapText="1"/>
    </xf>
    <xf numFmtId="166" fontId="8" fillId="0" borderId="0" xfId="2" applyNumberFormat="1" applyFont="1" applyFill="1" applyBorder="1" applyAlignment="1">
      <alignment horizontal="right" vertical="center" wrapText="1"/>
    </xf>
    <xf numFmtId="0" fontId="6" fillId="3" borderId="2" xfId="3" applyFont="1" applyFill="1" applyBorder="1" applyAlignment="1">
      <alignment horizontal="right" vertical="center" indent="1"/>
    </xf>
    <xf numFmtId="0" fontId="7" fillId="0" borderId="0" xfId="3" applyFont="1" applyAlignment="1">
      <alignment horizontal="left" vertical="center" indent="2"/>
    </xf>
    <xf numFmtId="0" fontId="9" fillId="0" borderId="0" xfId="3" applyFont="1" applyAlignment="1">
      <alignment horizontal="left" vertical="center" indent="1"/>
    </xf>
    <xf numFmtId="0" fontId="6" fillId="3" borderId="0" xfId="3" applyFont="1" applyFill="1" applyAlignment="1">
      <alignment horizontal="right" vertical="center" indent="1"/>
    </xf>
    <xf numFmtId="0" fontId="8" fillId="0" borderId="5" xfId="3" applyFont="1" applyBorder="1" applyAlignment="1">
      <alignment horizontal="left" vertical="center" indent="1"/>
    </xf>
    <xf numFmtId="0" fontId="8" fillId="0" borderId="4" xfId="3" applyFont="1" applyBorder="1" applyAlignment="1">
      <alignment horizontal="left" vertical="center" indent="1"/>
    </xf>
    <xf numFmtId="164" fontId="7" fillId="0" borderId="0" xfId="0" applyNumberFormat="1" applyFont="1" applyAlignment="1">
      <alignment horizontal="right" vertical="center" indent="1"/>
    </xf>
    <xf numFmtId="164" fontId="8" fillId="0" borderId="4" xfId="3" applyNumberFormat="1" applyFont="1" applyBorder="1" applyAlignment="1">
      <alignment horizontal="right" vertical="center" indent="1"/>
    </xf>
    <xf numFmtId="164" fontId="7" fillId="4" borderId="0" xfId="0" applyNumberFormat="1" applyFont="1" applyFill="1" applyAlignment="1">
      <alignment horizontal="right" vertical="center" indent="1"/>
    </xf>
    <xf numFmtId="164" fontId="8" fillId="4" borderId="4" xfId="3" applyNumberFormat="1" applyFont="1" applyFill="1" applyBorder="1" applyAlignment="1">
      <alignment horizontal="right" vertical="center" indent="1"/>
    </xf>
    <xf numFmtId="164" fontId="7" fillId="0" borderId="0" xfId="1" applyNumberFormat="1" applyFont="1" applyFill="1" applyBorder="1" applyAlignment="1">
      <alignment horizontal="right" vertical="center" wrapText="1"/>
    </xf>
    <xf numFmtId="0" fontId="6" fillId="2" borderId="1" xfId="3" applyFont="1" applyFill="1" applyBorder="1" applyAlignment="1">
      <alignment horizontal="left" vertical="center" indent="1"/>
    </xf>
    <xf numFmtId="167" fontId="7" fillId="0" borderId="0" xfId="4" applyNumberFormat="1" applyFont="1" applyAlignment="1">
      <alignment horizontal="left" vertical="center" indent="1"/>
    </xf>
    <xf numFmtId="167" fontId="8" fillId="0" borderId="4" xfId="4" applyNumberFormat="1" applyFont="1" applyBorder="1" applyAlignment="1">
      <alignment horizontal="left" vertical="center" indent="1"/>
    </xf>
    <xf numFmtId="0" fontId="7" fillId="0" borderId="0" xfId="1" applyNumberFormat="1" applyFont="1" applyFill="1" applyAlignment="1">
      <alignment horizontal="left" vertical="center" indent="1"/>
    </xf>
    <xf numFmtId="0" fontId="8" fillId="0" borderId="4" xfId="1" applyNumberFormat="1" applyFont="1" applyFill="1" applyBorder="1" applyAlignment="1">
      <alignment vertical="center" wrapText="1"/>
    </xf>
    <xf numFmtId="0" fontId="8" fillId="0" borderId="0" xfId="1" applyNumberFormat="1" applyFont="1" applyFill="1" applyBorder="1" applyAlignment="1">
      <alignment horizontal="right" vertical="center" wrapText="1"/>
    </xf>
    <xf numFmtId="164" fontId="8" fillId="0" borderId="0" xfId="3" applyNumberFormat="1" applyFont="1" applyAlignment="1">
      <alignment horizontal="right" vertical="center"/>
    </xf>
    <xf numFmtId="0" fontId="7" fillId="0" borderId="0" xfId="0" applyFont="1" applyAlignment="1">
      <alignment horizontal="left" vertical="center" indent="2"/>
    </xf>
    <xf numFmtId="0" fontId="8" fillId="0" borderId="4" xfId="0" applyFont="1" applyBorder="1" applyAlignment="1">
      <alignment horizontal="left" vertical="center" indent="1"/>
    </xf>
    <xf numFmtId="0" fontId="12" fillId="0" borderId="0" xfId="1" applyNumberFormat="1" applyFont="1" applyFill="1" applyBorder="1" applyAlignment="1">
      <alignment wrapText="1"/>
    </xf>
    <xf numFmtId="0" fontId="6" fillId="3" borderId="0" xfId="3" applyFont="1" applyFill="1" applyAlignment="1">
      <alignment horizontal="left" vertical="center" indent="1"/>
    </xf>
    <xf numFmtId="0" fontId="8" fillId="5" borderId="0" xfId="0" applyFont="1" applyFill="1" applyAlignment="1">
      <alignment horizontal="left" vertical="center" indent="1"/>
    </xf>
    <xf numFmtId="0" fontId="7" fillId="0" borderId="0" xfId="0" applyFont="1" applyAlignment="1">
      <alignment horizontal="left" vertical="center" wrapText="1" indent="1"/>
    </xf>
    <xf numFmtId="0" fontId="0" fillId="0" borderId="0" xfId="0" applyAlignment="1">
      <alignment horizontal="left"/>
    </xf>
    <xf numFmtId="0" fontId="13" fillId="0" borderId="0" xfId="0" applyFont="1"/>
    <xf numFmtId="0" fontId="14" fillId="0" borderId="0" xfId="5" applyFont="1"/>
    <xf numFmtId="0" fontId="15" fillId="0" borderId="0" xfId="0" applyFont="1"/>
    <xf numFmtId="0" fontId="16" fillId="0" borderId="0" xfId="0" applyFont="1"/>
    <xf numFmtId="0" fontId="17" fillId="0" borderId="0" xfId="0" applyFont="1"/>
    <xf numFmtId="0" fontId="0" fillId="2" borderId="0" xfId="0" applyFill="1"/>
    <xf numFmtId="0" fontId="3" fillId="2" borderId="0" xfId="0" applyFont="1" applyFill="1"/>
    <xf numFmtId="17" fontId="18" fillId="2" borderId="0" xfId="0" quotePrefix="1" applyNumberFormat="1" applyFont="1" applyFill="1" applyAlignment="1">
      <alignment horizontal="right"/>
    </xf>
    <xf numFmtId="17" fontId="18" fillId="2" borderId="0" xfId="0" quotePrefix="1" applyNumberFormat="1" applyFont="1" applyFill="1" applyAlignment="1">
      <alignment horizontal="left" indent="3"/>
    </xf>
    <xf numFmtId="9" fontId="8" fillId="0" borderId="4" xfId="2" applyFont="1" applyFill="1" applyBorder="1" applyAlignment="1">
      <alignment vertical="center" wrapText="1"/>
    </xf>
    <xf numFmtId="9" fontId="0" fillId="0" borderId="0" xfId="2" applyFont="1"/>
    <xf numFmtId="9" fontId="8" fillId="0" borderId="0" xfId="2" applyFont="1" applyAlignment="1">
      <alignment horizontal="left" vertical="center" wrapText="1" indent="1"/>
    </xf>
    <xf numFmtId="168" fontId="0" fillId="0" borderId="0" xfId="0" applyNumberFormat="1"/>
    <xf numFmtId="0" fontId="7" fillId="0" borderId="0" xfId="0" applyFont="1" applyAlignment="1">
      <alignment horizontal="left" vertical="center" wrapText="1"/>
    </xf>
    <xf numFmtId="0" fontId="7" fillId="0" borderId="6" xfId="0" applyFont="1" applyBorder="1" applyAlignment="1">
      <alignment horizontal="left" vertical="center" wrapText="1" indent="1"/>
    </xf>
    <xf numFmtId="164" fontId="7" fillId="0" borderId="0" xfId="1" applyNumberFormat="1" applyFont="1" applyFill="1" applyBorder="1" applyAlignment="1">
      <alignment horizontal="right" vertical="center" wrapText="1" indent="1"/>
    </xf>
    <xf numFmtId="164" fontId="7" fillId="4" borderId="0" xfId="1" applyNumberFormat="1" applyFont="1" applyFill="1" applyBorder="1" applyAlignment="1">
      <alignment horizontal="right" vertical="center" wrapText="1" indent="1"/>
    </xf>
    <xf numFmtId="164" fontId="7" fillId="0" borderId="3" xfId="3" applyNumberFormat="1" applyFont="1" applyBorder="1" applyAlignment="1">
      <alignment horizontal="right" vertical="center" wrapText="1" indent="1"/>
    </xf>
    <xf numFmtId="164" fontId="7" fillId="4" borderId="3" xfId="3" applyNumberFormat="1" applyFont="1" applyFill="1" applyBorder="1" applyAlignment="1">
      <alignment horizontal="right" vertical="center" wrapText="1" indent="1"/>
    </xf>
    <xf numFmtId="164" fontId="8" fillId="0" borderId="0" xfId="1" applyNumberFormat="1" applyFont="1" applyFill="1" applyBorder="1" applyAlignment="1">
      <alignment horizontal="right" vertical="center" wrapText="1" indent="1"/>
    </xf>
    <xf numFmtId="164" fontId="8" fillId="4" borderId="0" xfId="1" applyNumberFormat="1" applyFont="1" applyFill="1" applyBorder="1" applyAlignment="1">
      <alignment horizontal="right" vertical="center" wrapText="1" indent="1"/>
    </xf>
    <xf numFmtId="164" fontId="7" fillId="0" borderId="0" xfId="3" applyNumberFormat="1" applyFont="1" applyAlignment="1">
      <alignment horizontal="right" vertical="center" wrapText="1" indent="1"/>
    </xf>
    <xf numFmtId="164" fontId="7" fillId="4" borderId="0" xfId="3" applyNumberFormat="1" applyFont="1" applyFill="1" applyAlignment="1">
      <alignment horizontal="right" vertical="center" wrapText="1" indent="1"/>
    </xf>
    <xf numFmtId="164" fontId="8" fillId="0" borderId="0" xfId="3" applyNumberFormat="1" applyFont="1" applyAlignment="1">
      <alignment horizontal="right" vertical="center" wrapText="1" indent="1"/>
    </xf>
    <xf numFmtId="164" fontId="8" fillId="4" borderId="0" xfId="3" applyNumberFormat="1" applyFont="1" applyFill="1" applyAlignment="1">
      <alignment horizontal="right" vertical="center" wrapText="1" indent="1"/>
    </xf>
    <xf numFmtId="164" fontId="7" fillId="0" borderId="6" xfId="1" applyNumberFormat="1" applyFont="1" applyFill="1" applyBorder="1" applyAlignment="1">
      <alignment horizontal="right" vertical="center" wrapText="1" indent="1"/>
    </xf>
    <xf numFmtId="164" fontId="7" fillId="4" borderId="6" xfId="1" applyNumberFormat="1" applyFont="1" applyFill="1" applyBorder="1" applyAlignment="1">
      <alignment horizontal="right" vertical="center" wrapText="1" indent="1"/>
    </xf>
    <xf numFmtId="166" fontId="8" fillId="0" borderId="0" xfId="2" applyNumberFormat="1" applyFont="1" applyFill="1" applyBorder="1" applyAlignment="1">
      <alignment horizontal="right" vertical="center" wrapText="1" indent="1"/>
    </xf>
    <xf numFmtId="166" fontId="8" fillId="4" borderId="0" xfId="2" applyNumberFormat="1" applyFont="1" applyFill="1" applyBorder="1" applyAlignment="1">
      <alignment horizontal="right" vertical="center" wrapText="1" indent="1"/>
    </xf>
    <xf numFmtId="164" fontId="8" fillId="0" borderId="5" xfId="3" applyNumberFormat="1" applyFont="1" applyBorder="1" applyAlignment="1">
      <alignment horizontal="right" vertical="center" wrapText="1" indent="1"/>
    </xf>
    <xf numFmtId="164" fontId="8" fillId="0" borderId="5" xfId="3" applyNumberFormat="1" applyFont="1" applyBorder="1" applyAlignment="1">
      <alignment horizontal="right" vertical="center" indent="1"/>
    </xf>
    <xf numFmtId="164" fontId="8" fillId="4" borderId="5" xfId="3" applyNumberFormat="1" applyFont="1" applyFill="1" applyBorder="1" applyAlignment="1">
      <alignment horizontal="right" vertical="center" wrapText="1" indent="1"/>
    </xf>
    <xf numFmtId="165" fontId="7" fillId="0" borderId="0" xfId="2" applyNumberFormat="1" applyFont="1" applyFill="1" applyBorder="1" applyAlignment="1">
      <alignment horizontal="right" vertical="center" wrapText="1" indent="1"/>
    </xf>
    <xf numFmtId="166" fontId="8" fillId="0" borderId="5" xfId="2" applyNumberFormat="1" applyFont="1" applyFill="1" applyBorder="1" applyAlignment="1">
      <alignment horizontal="right" vertical="center" wrapText="1" indent="1"/>
    </xf>
    <xf numFmtId="166" fontId="8" fillId="0" borderId="5" xfId="2" applyNumberFormat="1" applyFont="1" applyBorder="1" applyAlignment="1">
      <alignment horizontal="right" vertical="center" indent="1"/>
    </xf>
    <xf numFmtId="166" fontId="8" fillId="4" borderId="5" xfId="2" applyNumberFormat="1" applyFont="1" applyFill="1" applyBorder="1" applyAlignment="1">
      <alignment horizontal="right" vertical="center" wrapText="1" indent="1"/>
    </xf>
    <xf numFmtId="9" fontId="8" fillId="0" borderId="5" xfId="2" applyFont="1" applyFill="1" applyBorder="1" applyAlignment="1">
      <alignment horizontal="right" vertical="center" wrapText="1" indent="1"/>
    </xf>
    <xf numFmtId="165" fontId="7" fillId="0" borderId="0" xfId="1" applyNumberFormat="1" applyFont="1" applyFill="1" applyBorder="1" applyAlignment="1">
      <alignment horizontal="right" vertical="center" wrapText="1" indent="1"/>
    </xf>
    <xf numFmtId="165" fontId="7" fillId="4" borderId="0" xfId="3" applyNumberFormat="1" applyFont="1" applyFill="1" applyAlignment="1">
      <alignment horizontal="right" vertical="center" wrapText="1" indent="1"/>
    </xf>
    <xf numFmtId="165" fontId="7" fillId="0" borderId="0" xfId="3" applyNumberFormat="1" applyFont="1" applyAlignment="1">
      <alignment horizontal="right" vertical="center" wrapText="1" indent="1"/>
    </xf>
    <xf numFmtId="0" fontId="8" fillId="5" borderId="0" xfId="0" applyFont="1" applyFill="1" applyAlignment="1">
      <alignment horizontal="right" vertical="center" indent="1"/>
    </xf>
    <xf numFmtId="0" fontId="0" fillId="0" borderId="0" xfId="0" applyAlignment="1">
      <alignment horizontal="right" indent="1"/>
    </xf>
    <xf numFmtId="169" fontId="7" fillId="0" borderId="0" xfId="1" applyNumberFormat="1" applyFont="1" applyFill="1" applyBorder="1" applyAlignment="1">
      <alignment horizontal="right" vertical="center" wrapText="1" indent="1"/>
    </xf>
    <xf numFmtId="169" fontId="7" fillId="4" borderId="0" xfId="1" applyNumberFormat="1" applyFont="1" applyFill="1" applyBorder="1" applyAlignment="1">
      <alignment horizontal="right" vertical="center" wrapText="1" indent="1"/>
    </xf>
    <xf numFmtId="164" fontId="7" fillId="0" borderId="0" xfId="0" quotePrefix="1" applyNumberFormat="1" applyFont="1" applyAlignment="1">
      <alignment horizontal="right" vertical="center" indent="1"/>
    </xf>
    <xf numFmtId="164" fontId="7" fillId="0" borderId="0" xfId="1" quotePrefix="1" applyNumberFormat="1" applyFont="1" applyFill="1" applyBorder="1" applyAlignment="1">
      <alignment horizontal="right" vertical="center" wrapText="1" indent="1"/>
    </xf>
    <xf numFmtId="0" fontId="6" fillId="6" borderId="2" xfId="3" applyFont="1" applyFill="1" applyBorder="1" applyAlignment="1">
      <alignment horizontal="right" vertical="center" indent="1"/>
    </xf>
    <xf numFmtId="0" fontId="6" fillId="6" borderId="0" xfId="3" applyFont="1" applyFill="1" applyAlignment="1">
      <alignment horizontal="right" vertical="center" indent="1"/>
    </xf>
    <xf numFmtId="0" fontId="19" fillId="0" borderId="0" xfId="0" applyFont="1"/>
    <xf numFmtId="164" fontId="0" fillId="0" borderId="0" xfId="0" applyNumberFormat="1" applyAlignment="1">
      <alignment horizontal="right" indent="1"/>
    </xf>
    <xf numFmtId="164" fontId="8" fillId="5" borderId="0" xfId="0" applyNumberFormat="1" applyFont="1" applyFill="1" applyAlignment="1">
      <alignment horizontal="right" vertical="center" indent="1"/>
    </xf>
    <xf numFmtId="0" fontId="14" fillId="0" borderId="0" xfId="5" applyFont="1" applyFill="1"/>
    <xf numFmtId="0" fontId="19" fillId="0" borderId="0" xfId="0" applyFont="1" applyAlignment="1">
      <alignment wrapText="1"/>
    </xf>
    <xf numFmtId="170" fontId="7" fillId="0" borderId="0" xfId="1" applyNumberFormat="1" applyFont="1" applyAlignment="1">
      <alignment horizontal="right" vertical="center" wrapText="1" indent="1"/>
    </xf>
    <xf numFmtId="164" fontId="7" fillId="7" borderId="0" xfId="1" applyNumberFormat="1" applyFont="1" applyFill="1" applyBorder="1" applyAlignment="1">
      <alignment horizontal="right" vertical="center" wrapText="1" indent="1"/>
    </xf>
    <xf numFmtId="164" fontId="7" fillId="7" borderId="3" xfId="3" applyNumberFormat="1" applyFont="1" applyFill="1" applyBorder="1" applyAlignment="1">
      <alignment horizontal="right" vertical="center" wrapText="1" indent="1"/>
    </xf>
    <xf numFmtId="164" fontId="7" fillId="7" borderId="0" xfId="3" applyNumberFormat="1" applyFont="1" applyFill="1" applyAlignment="1">
      <alignment horizontal="right" vertical="center" wrapText="1" indent="1"/>
    </xf>
    <xf numFmtId="164" fontId="8" fillId="7" borderId="0" xfId="3" applyNumberFormat="1" applyFont="1" applyFill="1" applyAlignment="1">
      <alignment horizontal="right" vertical="center" wrapText="1" indent="1"/>
    </xf>
    <xf numFmtId="164" fontId="7" fillId="7" borderId="6" xfId="1" applyNumberFormat="1" applyFont="1" applyFill="1" applyBorder="1" applyAlignment="1">
      <alignment horizontal="right" vertical="center" wrapText="1" indent="1"/>
    </xf>
    <xf numFmtId="164" fontId="7" fillId="7" borderId="0" xfId="0" applyNumberFormat="1" applyFont="1" applyFill="1" applyAlignment="1">
      <alignment horizontal="right" vertical="center" indent="1"/>
    </xf>
    <xf numFmtId="164" fontId="8" fillId="7" borderId="4" xfId="3" applyNumberFormat="1" applyFont="1" applyFill="1" applyBorder="1" applyAlignment="1">
      <alignment horizontal="right" vertical="center" indent="1"/>
    </xf>
    <xf numFmtId="169" fontId="7" fillId="7" borderId="0" xfId="1" applyNumberFormat="1" applyFont="1" applyFill="1" applyBorder="1" applyAlignment="1">
      <alignment horizontal="right" vertical="center" wrapText="1" indent="1"/>
    </xf>
    <xf numFmtId="171" fontId="8" fillId="0" borderId="0" xfId="3" applyNumberFormat="1" applyFont="1" applyAlignment="1">
      <alignment horizontal="right" vertical="center" wrapText="1"/>
    </xf>
    <xf numFmtId="0" fontId="6" fillId="3" borderId="2" xfId="3" applyFont="1" applyFill="1" applyBorder="1" applyAlignment="1">
      <alignment horizontal="center" vertical="center"/>
    </xf>
    <xf numFmtId="0" fontId="6" fillId="3" borderId="2" xfId="3" quotePrefix="1" applyFont="1" applyFill="1" applyBorder="1" applyAlignment="1">
      <alignment horizontal="right" vertical="center" indent="1"/>
    </xf>
    <xf numFmtId="164" fontId="25" fillId="0" borderId="0" xfId="3" applyNumberFormat="1" applyFont="1" applyAlignment="1">
      <alignment horizontal="right" vertical="center" wrapText="1" indent="1"/>
    </xf>
    <xf numFmtId="164" fontId="25" fillId="0" borderId="0" xfId="1" applyNumberFormat="1" applyFont="1" applyAlignment="1">
      <alignment horizontal="right" vertical="center" wrapText="1" indent="1"/>
    </xf>
    <xf numFmtId="164" fontId="0" fillId="0" borderId="0" xfId="0" applyNumberFormat="1"/>
    <xf numFmtId="164" fontId="25" fillId="4" borderId="0" xfId="3" applyNumberFormat="1" applyFont="1" applyFill="1" applyAlignment="1">
      <alignment horizontal="right" vertical="center" wrapText="1" indent="1"/>
    </xf>
    <xf numFmtId="0" fontId="2" fillId="0" borderId="0" xfId="0" applyFont="1" applyAlignment="1">
      <alignment horizontal="left" wrapText="1"/>
    </xf>
    <xf numFmtId="0" fontId="15" fillId="0" borderId="0" xfId="0" applyFont="1" applyAlignment="1">
      <alignment horizontal="left" wrapText="1"/>
    </xf>
    <xf numFmtId="0" fontId="5" fillId="0" borderId="0" xfId="3" applyFont="1" applyAlignment="1">
      <alignment horizontal="left" vertical="center" wrapText="1"/>
    </xf>
    <xf numFmtId="0" fontId="7" fillId="0" borderId="0" xfId="0" applyFont="1" applyAlignment="1">
      <alignment horizontal="left" vertical="center" wrapText="1"/>
    </xf>
  </cellXfs>
  <cellStyles count="6">
    <cellStyle name="Comma" xfId="1" builtinId="3"/>
    <cellStyle name="Hyperlink" xfId="5" builtinId="8"/>
    <cellStyle name="Normal" xfId="0" builtinId="0"/>
    <cellStyle name="Normal 2" xfId="3" xr:uid="{22774C96-60F0-436B-9BC8-75051CD1BC1E}"/>
    <cellStyle name="Normal_Sheet1_1" xfId="4" xr:uid="{BB599410-2AAC-4974-A32E-B8A1E75F16B9}"/>
    <cellStyle name="Per cent" xfId="2" builtinId="5"/>
  </cellStyles>
  <dxfs count="0"/>
  <tableStyles count="0" defaultTableStyle="TableStyleMedium2" defaultPivotStyle="PivotStyleLight16"/>
  <colors>
    <mruColors>
      <color rgb="FF002E22"/>
      <color rgb="FF005841"/>
      <color rgb="FF00FF00"/>
      <color rgb="FFD4E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391583</xdr:rowOff>
    </xdr:from>
    <xdr:ext cx="592105" cy="229121"/>
    <xdr:pic>
      <xdr:nvPicPr>
        <xdr:cNvPr id="59" name="Graphic 3">
          <a:extLst>
            <a:ext uri="{FF2B5EF4-FFF2-40B4-BE49-F238E27FC236}">
              <a16:creationId xmlns:a16="http://schemas.microsoft.com/office/drawing/2014/main" id="{92C1C23A-B42B-F743-9289-510738A933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52167" y="391583"/>
          <a:ext cx="592105" cy="229121"/>
        </a:xfrm>
        <a:prstGeom prst="rect">
          <a:avLst/>
        </a:prstGeom>
      </xdr:spPr>
    </xdr:pic>
    <xdr:clientData/>
  </xdr:oneCellAnchor>
  <xdr:oneCellAnchor>
    <xdr:from>
      <xdr:col>1</xdr:col>
      <xdr:colOff>4933598</xdr:colOff>
      <xdr:row>0</xdr:row>
      <xdr:rowOff>505883</xdr:rowOff>
    </xdr:from>
    <xdr:ext cx="592105" cy="229121"/>
    <xdr:pic>
      <xdr:nvPicPr>
        <xdr:cNvPr id="65" name="Graphic 3">
          <a:extLst>
            <a:ext uri="{FF2B5EF4-FFF2-40B4-BE49-F238E27FC236}">
              <a16:creationId xmlns:a16="http://schemas.microsoft.com/office/drawing/2014/main" id="{0DBC1E97-0951-5F44-8C15-BC3A46E0C1E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390798" y="505883"/>
          <a:ext cx="592105" cy="229121"/>
        </a:xfrm>
        <a:prstGeom prst="rect">
          <a:avLst/>
        </a:prstGeom>
      </xdr:spPr>
    </xdr:pic>
    <xdr:clientData/>
  </xdr:oneCellAnchor>
  <xdr:oneCellAnchor>
    <xdr:from>
      <xdr:col>1</xdr:col>
      <xdr:colOff>347863</xdr:colOff>
      <xdr:row>0</xdr:row>
      <xdr:rowOff>442610</xdr:rowOff>
    </xdr:from>
    <xdr:ext cx="1769691" cy="311185"/>
    <xdr:pic>
      <xdr:nvPicPr>
        <xdr:cNvPr id="64" name="Graphic 1">
          <a:extLst>
            <a:ext uri="{FF2B5EF4-FFF2-40B4-BE49-F238E27FC236}">
              <a16:creationId xmlns:a16="http://schemas.microsoft.com/office/drawing/2014/main" id="{E5602D63-1587-1C40-B787-75D47DFFD1C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08238" y="442610"/>
          <a:ext cx="1769691" cy="311185"/>
        </a:xfrm>
        <a:prstGeom prst="rect">
          <a:avLst/>
        </a:prstGeom>
      </xdr:spPr>
    </xdr:pic>
    <xdr:clientData/>
  </xdr:oneCellAnchor>
  <xdr:twoCellAnchor editAs="oneCell">
    <xdr:from>
      <xdr:col>1</xdr:col>
      <xdr:colOff>8283</xdr:colOff>
      <xdr:row>29</xdr:row>
      <xdr:rowOff>141193</xdr:rowOff>
    </xdr:from>
    <xdr:to>
      <xdr:col>2</xdr:col>
      <xdr:colOff>16566</xdr:colOff>
      <xdr:row>33</xdr:row>
      <xdr:rowOff>13446</xdr:rowOff>
    </xdr:to>
    <xdr:pic>
      <xdr:nvPicPr>
        <xdr:cNvPr id="3" name="Picture 2">
          <a:extLst>
            <a:ext uri="{FF2B5EF4-FFF2-40B4-BE49-F238E27FC236}">
              <a16:creationId xmlns:a16="http://schemas.microsoft.com/office/drawing/2014/main" id="{A01382FF-52B9-2AB8-90A6-8648625152CA}"/>
            </a:ext>
          </a:extLst>
        </xdr:cNvPr>
        <xdr:cNvPicPr>
          <a:picLocks noChangeAspect="1"/>
        </xdr:cNvPicPr>
      </xdr:nvPicPr>
      <xdr:blipFill>
        <a:blip xmlns:r="http://schemas.openxmlformats.org/officeDocument/2006/relationships" r:embed="rId7"/>
        <a:stretch>
          <a:fillRect/>
        </a:stretch>
      </xdr:blipFill>
      <xdr:spPr>
        <a:xfrm>
          <a:off x="463826" y="8274715"/>
          <a:ext cx="5748131" cy="2928535"/>
        </a:xfrm>
        <a:prstGeom prst="rect">
          <a:avLst/>
        </a:prstGeom>
      </xdr:spPr>
    </xdr:pic>
    <xdr:clientData/>
  </xdr:twoCellAnchor>
  <xdr:twoCellAnchor>
    <xdr:from>
      <xdr:col>1</xdr:col>
      <xdr:colOff>157370</xdr:colOff>
      <xdr:row>30</xdr:row>
      <xdr:rowOff>2509631</xdr:rowOff>
    </xdr:from>
    <xdr:to>
      <xdr:col>1</xdr:col>
      <xdr:colOff>1374913</xdr:colOff>
      <xdr:row>32</xdr:row>
      <xdr:rowOff>74544</xdr:rowOff>
    </xdr:to>
    <xdr:sp macro="" textlink="">
      <xdr:nvSpPr>
        <xdr:cNvPr id="4" name="TextBox 3">
          <a:extLst>
            <a:ext uri="{FF2B5EF4-FFF2-40B4-BE49-F238E27FC236}">
              <a16:creationId xmlns:a16="http://schemas.microsoft.com/office/drawing/2014/main" id="{54465D7F-6AF8-D6E0-DADE-39D1ECCF2AC0}"/>
            </a:ext>
          </a:extLst>
        </xdr:cNvPr>
        <xdr:cNvSpPr txBox="1"/>
      </xdr:nvSpPr>
      <xdr:spPr>
        <a:xfrm>
          <a:off x="612913" y="10792240"/>
          <a:ext cx="1217543"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solidFill>
              <a:latin typeface="Verdana" panose="020B0604030504040204" pitchFamily="34" charset="0"/>
              <a:ea typeface="Verdana" panose="020B0604030504040204" pitchFamily="34" charset="0"/>
            </a:rPr>
            <a:t>February 2026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0"/>
  <sheetViews>
    <sheetView showGridLines="0" tabSelected="1" zoomScale="115" zoomScaleNormal="115" workbookViewId="0">
      <selection activeCell="B6" sqref="B6"/>
    </sheetView>
  </sheetViews>
  <sheetFormatPr defaultColWidth="8.85546875" defaultRowHeight="15"/>
  <cols>
    <col min="1" max="1" width="6.85546875" customWidth="1"/>
    <col min="2" max="2" width="86.140625" customWidth="1"/>
  </cols>
  <sheetData>
    <row r="1" spans="1:3" ht="60.95" customHeight="1">
      <c r="B1" s="45"/>
    </row>
    <row r="2" spans="1:3">
      <c r="A2" s="4"/>
      <c r="B2" s="46"/>
      <c r="C2" s="2"/>
    </row>
    <row r="3" spans="1:3">
      <c r="B3" s="47"/>
      <c r="C3" s="2"/>
    </row>
    <row r="4" spans="1:3" ht="15.95" customHeight="1">
      <c r="C4" s="2"/>
    </row>
    <row r="5" spans="1:3" ht="15.95" customHeight="1">
      <c r="B5" s="42"/>
      <c r="C5" s="2"/>
    </row>
    <row r="6" spans="1:3" ht="24.75">
      <c r="A6" s="4"/>
      <c r="B6" s="43" t="s">
        <v>0</v>
      </c>
      <c r="C6" s="2"/>
    </row>
    <row r="7" spans="1:3" ht="15" customHeight="1">
      <c r="A7" s="109"/>
      <c r="B7" s="110" t="s">
        <v>237</v>
      </c>
      <c r="C7" s="2"/>
    </row>
    <row r="8" spans="1:3">
      <c r="A8" s="109"/>
      <c r="B8" s="110"/>
      <c r="C8" s="2"/>
    </row>
    <row r="9" spans="1:3" ht="26.25" customHeight="1">
      <c r="A9" s="2"/>
      <c r="B9" s="2"/>
      <c r="C9" s="2"/>
    </row>
    <row r="10" spans="1:3" ht="20.25">
      <c r="A10" s="40"/>
      <c r="B10" s="44" t="s">
        <v>1</v>
      </c>
      <c r="C10" s="2"/>
    </row>
    <row r="11" spans="1:3" ht="11.25" customHeight="1">
      <c r="A11" s="40"/>
      <c r="B11" s="44"/>
      <c r="C11" s="2"/>
    </row>
    <row r="12" spans="1:3">
      <c r="A12" s="41"/>
      <c r="B12" s="41" t="s">
        <v>2</v>
      </c>
      <c r="C12" s="2"/>
    </row>
    <row r="13" spans="1:3">
      <c r="A13" s="41"/>
      <c r="B13" s="41" t="s">
        <v>3</v>
      </c>
      <c r="C13" s="2"/>
    </row>
    <row r="14" spans="1:3">
      <c r="A14" s="41"/>
      <c r="B14" s="41" t="s">
        <v>4</v>
      </c>
      <c r="C14" s="2"/>
    </row>
    <row r="15" spans="1:3">
      <c r="A15" s="41"/>
      <c r="B15" s="41" t="s">
        <v>5</v>
      </c>
      <c r="C15" s="2"/>
    </row>
    <row r="16" spans="1:3">
      <c r="A16" s="41"/>
      <c r="B16" s="41" t="s">
        <v>6</v>
      </c>
      <c r="C16" s="2"/>
    </row>
    <row r="17" spans="1:3">
      <c r="A17" s="41"/>
      <c r="B17" s="41" t="s">
        <v>7</v>
      </c>
      <c r="C17" s="2"/>
    </row>
    <row r="18" spans="1:3">
      <c r="A18" s="41"/>
      <c r="B18" s="41" t="s">
        <v>8</v>
      </c>
      <c r="C18" s="2"/>
    </row>
    <row r="19" spans="1:3">
      <c r="A19" s="41"/>
      <c r="B19" s="41" t="s">
        <v>9</v>
      </c>
      <c r="C19" s="2"/>
    </row>
    <row r="20" spans="1:3">
      <c r="A20" s="41"/>
      <c r="B20" s="41" t="s">
        <v>10</v>
      </c>
      <c r="C20" s="2"/>
    </row>
    <row r="21" spans="1:3" ht="15.75">
      <c r="A21" s="41"/>
      <c r="B21" s="91" t="s">
        <v>218</v>
      </c>
      <c r="C21" s="2"/>
    </row>
    <row r="22" spans="1:3" ht="15.75">
      <c r="A22" s="41"/>
      <c r="B22" s="91" t="s">
        <v>219</v>
      </c>
      <c r="C22" s="2"/>
    </row>
    <row r="23" spans="1:3" ht="15.75">
      <c r="A23" s="41"/>
      <c r="B23" s="91" t="s">
        <v>220</v>
      </c>
      <c r="C23" s="2"/>
    </row>
    <row r="24" spans="1:3" ht="15.75">
      <c r="A24" s="41"/>
      <c r="B24" s="91" t="s">
        <v>221</v>
      </c>
      <c r="C24" s="2"/>
    </row>
    <row r="25" spans="1:3">
      <c r="A25" s="2"/>
      <c r="B25" s="2"/>
      <c r="C25" s="2"/>
    </row>
    <row r="26" spans="1:3">
      <c r="A26" s="2"/>
      <c r="B26" s="88" t="s">
        <v>222</v>
      </c>
      <c r="C26" s="2"/>
    </row>
    <row r="27" spans="1:3">
      <c r="A27" s="2"/>
      <c r="B27" s="88"/>
      <c r="C27" s="2"/>
    </row>
    <row r="28" spans="1:3" ht="148.5">
      <c r="A28" s="2"/>
      <c r="B28" s="92" t="s">
        <v>223</v>
      </c>
      <c r="C28" s="2"/>
    </row>
    <row r="29" spans="1:3">
      <c r="A29" s="2"/>
      <c r="B29" s="2"/>
      <c r="C29" s="2"/>
    </row>
    <row r="30" spans="1:3" ht="12" customHeight="1">
      <c r="A30" s="2"/>
      <c r="B30" s="2"/>
      <c r="C30" s="2"/>
    </row>
    <row r="31" spans="1:3" ht="198.95" customHeight="1">
      <c r="A31" s="2"/>
      <c r="B31" s="3"/>
      <c r="C31" s="2"/>
    </row>
    <row r="32" spans="1:3">
      <c r="A32" s="2"/>
      <c r="B32" s="48"/>
      <c r="C32" s="2"/>
    </row>
    <row r="33" spans="1:3">
      <c r="A33" s="2"/>
      <c r="B33" s="3"/>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row r="43" spans="1:3">
      <c r="A43" s="2"/>
      <c r="B43" s="2"/>
      <c r="C43" s="2"/>
    </row>
    <row r="44" spans="1:3">
      <c r="A44" s="2"/>
      <c r="B44" s="2"/>
      <c r="C44" s="2"/>
    </row>
    <row r="45" spans="1:3">
      <c r="A45" s="2"/>
      <c r="B45" s="2"/>
      <c r="C45" s="2"/>
    </row>
    <row r="46" spans="1:3">
      <c r="A46" s="2"/>
      <c r="B46" s="2"/>
      <c r="C46" s="2"/>
    </row>
    <row r="47" spans="1:3">
      <c r="A47" s="2"/>
      <c r="B47" s="2"/>
      <c r="C47" s="2"/>
    </row>
    <row r="48" spans="1:3">
      <c r="A48" s="2"/>
      <c r="B48" s="2"/>
      <c r="C48" s="2"/>
    </row>
    <row r="49" spans="1:3">
      <c r="A49" s="2"/>
      <c r="B49" s="2"/>
      <c r="C49" s="2"/>
    </row>
    <row r="50" spans="1:3">
      <c r="A50" s="2"/>
      <c r="B50" s="2"/>
      <c r="C50" s="2"/>
    </row>
    <row r="51" spans="1:3">
      <c r="A51" s="2"/>
      <c r="B51" s="2"/>
      <c r="C51" s="2"/>
    </row>
    <row r="52" spans="1:3">
      <c r="A52" s="2"/>
      <c r="B52" s="2"/>
      <c r="C52" s="2"/>
    </row>
    <row r="53" spans="1:3">
      <c r="A53" s="2"/>
      <c r="B53" s="2"/>
      <c r="C53" s="2"/>
    </row>
    <row r="54" spans="1:3">
      <c r="A54" s="2"/>
      <c r="B54" s="2"/>
      <c r="C54" s="2"/>
    </row>
    <row r="55" spans="1:3">
      <c r="A55" s="2"/>
      <c r="B55" s="2"/>
      <c r="C55" s="2"/>
    </row>
    <row r="56" spans="1:3">
      <c r="A56" s="2"/>
      <c r="B56" s="2"/>
      <c r="C56" s="2"/>
    </row>
    <row r="57" spans="1:3">
      <c r="A57" s="2"/>
      <c r="B57" s="2"/>
      <c r="C57" s="2"/>
    </row>
    <row r="58" spans="1:3">
      <c r="A58" s="2"/>
      <c r="B58" s="2"/>
      <c r="C58" s="2"/>
    </row>
    <row r="59" spans="1:3">
      <c r="A59" s="2"/>
      <c r="B59" s="2"/>
      <c r="C59" s="2"/>
    </row>
    <row r="60" spans="1:3">
      <c r="A60" s="2"/>
      <c r="B60" s="2"/>
      <c r="C60" s="2"/>
    </row>
    <row r="61" spans="1:3">
      <c r="A61" s="2"/>
      <c r="B61" s="2"/>
      <c r="C61" s="2"/>
    </row>
    <row r="62" spans="1:3">
      <c r="A62" s="2"/>
      <c r="B62" s="2"/>
      <c r="C62" s="2"/>
    </row>
    <row r="63" spans="1:3">
      <c r="A63" s="2"/>
      <c r="B63" s="2"/>
      <c r="C63" s="2"/>
    </row>
    <row r="64" spans="1:3">
      <c r="A64" s="2"/>
      <c r="B64" s="2"/>
      <c r="C64" s="2"/>
    </row>
    <row r="65" spans="1:3">
      <c r="A65" s="2"/>
      <c r="B65" s="2"/>
      <c r="C65" s="2"/>
    </row>
    <row r="66" spans="1:3">
      <c r="A66" s="2"/>
      <c r="B66" s="2"/>
      <c r="C66" s="2"/>
    </row>
    <row r="67" spans="1:3">
      <c r="A67" s="2"/>
      <c r="B67" s="2"/>
      <c r="C67" s="2"/>
    </row>
    <row r="68" spans="1:3">
      <c r="A68" s="2"/>
      <c r="B68" s="2"/>
      <c r="C68" s="2"/>
    </row>
    <row r="69" spans="1:3">
      <c r="A69" s="2"/>
      <c r="B69" s="2"/>
      <c r="C69" s="2"/>
    </row>
    <row r="70" spans="1:3">
      <c r="A70" s="2"/>
      <c r="B70" s="2"/>
      <c r="C70" s="2"/>
    </row>
    <row r="71" spans="1:3">
      <c r="A71" s="2"/>
      <c r="B71" s="2"/>
      <c r="C71" s="2"/>
    </row>
    <row r="72" spans="1:3">
      <c r="A72" s="2"/>
      <c r="B72" s="2"/>
      <c r="C72" s="2"/>
    </row>
    <row r="73" spans="1:3">
      <c r="A73" s="2"/>
      <c r="B73" s="2"/>
      <c r="C73" s="2"/>
    </row>
    <row r="74" spans="1:3">
      <c r="A74" s="2"/>
      <c r="B74" s="2"/>
      <c r="C74" s="2"/>
    </row>
    <row r="75" spans="1:3">
      <c r="A75" s="2"/>
      <c r="B75" s="2"/>
      <c r="C75" s="2"/>
    </row>
    <row r="76" spans="1:3">
      <c r="A76" s="2"/>
      <c r="B76" s="2"/>
      <c r="C76" s="2"/>
    </row>
    <row r="77" spans="1:3">
      <c r="A77" s="2"/>
      <c r="B77" s="2"/>
      <c r="C77" s="2"/>
    </row>
    <row r="78" spans="1:3">
      <c r="A78" s="2"/>
      <c r="B78" s="2"/>
      <c r="C78" s="2"/>
    </row>
    <row r="79" spans="1:3">
      <c r="A79" s="2"/>
      <c r="B79" s="2"/>
      <c r="C79" s="2"/>
    </row>
    <row r="80" spans="1:3">
      <c r="A80" s="2"/>
      <c r="B80" s="2"/>
      <c r="C80" s="2"/>
    </row>
    <row r="81" spans="1:3">
      <c r="A81" s="2"/>
      <c r="B81" s="2"/>
      <c r="C81" s="2"/>
    </row>
    <row r="82" spans="1:3">
      <c r="A82" s="2"/>
      <c r="B82" s="2"/>
      <c r="C82" s="2"/>
    </row>
    <row r="83" spans="1:3">
      <c r="A83" s="2"/>
      <c r="B83" s="2"/>
      <c r="C83" s="2"/>
    </row>
    <row r="84" spans="1:3">
      <c r="A84" s="2"/>
      <c r="B84" s="2"/>
      <c r="C84" s="2"/>
    </row>
    <row r="85" spans="1:3">
      <c r="A85" s="2"/>
      <c r="B85" s="2"/>
      <c r="C85" s="2"/>
    </row>
    <row r="86" spans="1:3">
      <c r="A86" s="2"/>
      <c r="B86" s="2"/>
      <c r="C86" s="2"/>
    </row>
    <row r="87" spans="1:3">
      <c r="A87" s="2"/>
      <c r="B87" s="2"/>
      <c r="C87" s="2"/>
    </row>
    <row r="88" spans="1:3">
      <c r="A88" s="2"/>
      <c r="B88" s="2"/>
      <c r="C88" s="2"/>
    </row>
    <row r="89" spans="1:3">
      <c r="A89" s="2"/>
      <c r="B89" s="2"/>
      <c r="C89" s="2"/>
    </row>
    <row r="90" spans="1:3">
      <c r="A90" s="2"/>
      <c r="B90" s="2"/>
      <c r="C90" s="2"/>
    </row>
  </sheetData>
  <mergeCells count="2">
    <mergeCell ref="A7:A8"/>
    <mergeCell ref="B7:B8"/>
  </mergeCells>
  <hyperlinks>
    <hyperlink ref="B12" location="'Cond. cons. income statement'!A1" display="Condensed consolidated income statement" xr:uid="{A468AF31-7494-4040-B206-F73D580A1541}"/>
    <hyperlink ref="B13" location="'Interest and similar income'!A1" display="Interest, similar income and income from used vehicle rent" xr:uid="{F6AA0EBB-9F8C-8B47-9A83-862E0D65295F}"/>
    <hyperlink ref="B14" location="'Operating expense'!A1" display="Operating expense" xr:uid="{A885EE56-0D43-474B-AE8F-D739DE38557B}"/>
    <hyperlink ref="B15" location="'Corporate income tax'!A1" display="Corporate income tax" xr:uid="{7587D286-BDA5-8C4D-8AA2-3DC191ACCA31}"/>
    <hyperlink ref="B16" location="'Alt. perf. measures'!A1" display="Alternative performance measures (non-IFRS)" xr:uid="{9203E1E4-C2AD-8A4B-B520-F27A26646CE2}"/>
    <hyperlink ref="B17" location="'Cond. cons. balance sheet'!A1" display="Condensed consolidated balance sheet" xr:uid="{82136AC7-CDDB-234C-BE3B-85ADCDF0F949}"/>
    <hyperlink ref="B18" location="'Net loan portfolio'!A1" display="Net loan portfolio" xr:uid="{7173F4AA-2652-F346-A565-F86B90378CBD}"/>
    <hyperlink ref="B19" location="Borrowings!A1" display="Borrowings" xr:uid="{4E0582A2-5329-0445-ACCD-9C8384F43E6C}"/>
    <hyperlink ref="B20" location="'Eurobond covenant ratios'!A1" display="Eurobond covenant ratios" xr:uid="{6A06CE42-E30E-0B49-A2F3-6C99A4506B4E}"/>
    <hyperlink ref="B21" location="Assets!A1" display="Consolidated Statement of Financial Position – Assets" xr:uid="{5B30D3DE-AA87-4E4A-842B-550FFF5621DA}"/>
    <hyperlink ref="B22" location="'Equity and liabilities'!A1" display="Consolidated Statement of Financial Position – Equity and liabilities" xr:uid="{7E3BB2C1-720B-7444-BB5D-EC3CC5E091CA}"/>
    <hyperlink ref="B24" location="'Cash flow'!A1" display="Consolidated statement of cash flow" xr:uid="{908059CE-0586-3B4C-97A5-6B4CA390BADB}"/>
    <hyperlink ref="B23" location="'Income statement'!A1" display="Consolidated Income Statement" xr:uid="{0519A883-18A2-497B-B114-522A8F7F80B6}"/>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25E5-ABA9-476B-BBBC-576111236950}">
  <dimension ref="A1:P10"/>
  <sheetViews>
    <sheetView showGridLines="0" zoomScaleNormal="100" workbookViewId="0">
      <selection sqref="A1:K1"/>
    </sheetView>
  </sheetViews>
  <sheetFormatPr defaultColWidth="8.85546875" defaultRowHeight="15" outlineLevelCol="1"/>
  <cols>
    <col min="1" max="1" width="29.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10</v>
      </c>
      <c r="B1" s="111"/>
      <c r="C1" s="111"/>
      <c r="D1" s="111"/>
      <c r="E1" s="111"/>
      <c r="F1" s="111"/>
      <c r="G1" s="111"/>
      <c r="H1" s="111"/>
      <c r="I1" s="111"/>
      <c r="J1" s="111"/>
      <c r="K1" s="111"/>
      <c r="L1" s="5"/>
      <c r="M1" s="5"/>
      <c r="N1" s="5"/>
      <c r="O1" s="5"/>
    </row>
    <row r="2" spans="1:16">
      <c r="A2" s="6" t="s">
        <v>98</v>
      </c>
      <c r="B2" s="15" t="s">
        <v>49</v>
      </c>
      <c r="C2" s="15"/>
      <c r="D2" s="15" t="s">
        <v>50</v>
      </c>
      <c r="E2" s="15"/>
      <c r="F2" s="15" t="s">
        <v>51</v>
      </c>
      <c r="G2" s="15"/>
      <c r="H2" s="86" t="s">
        <v>214</v>
      </c>
      <c r="I2" s="86" t="s">
        <v>215</v>
      </c>
      <c r="J2" s="86" t="s">
        <v>216</v>
      </c>
      <c r="K2" s="15" t="s">
        <v>52</v>
      </c>
      <c r="L2" s="15"/>
      <c r="M2" s="86" t="s">
        <v>217</v>
      </c>
      <c r="N2" s="86" t="s">
        <v>194</v>
      </c>
      <c r="O2" s="86" t="s">
        <v>227</v>
      </c>
      <c r="P2" s="15" t="s">
        <v>238</v>
      </c>
    </row>
    <row r="3" spans="1:16">
      <c r="A3" s="7" t="s">
        <v>99</v>
      </c>
      <c r="B3" s="77">
        <v>0.20699999999999999</v>
      </c>
      <c r="C3" s="55"/>
      <c r="D3" s="77">
        <v>0.25600000000000001</v>
      </c>
      <c r="E3" s="55"/>
      <c r="F3" s="77">
        <v>0.26100000000000001</v>
      </c>
      <c r="G3" s="61"/>
      <c r="H3" s="79">
        <v>0.26900000000000002</v>
      </c>
      <c r="I3" s="79">
        <v>0.26</v>
      </c>
      <c r="J3" s="79">
        <v>0.25600000000000001</v>
      </c>
      <c r="K3" s="79">
        <v>0.29299999999999998</v>
      </c>
      <c r="L3" s="61"/>
      <c r="M3" s="79">
        <v>0.29399999999999998</v>
      </c>
      <c r="N3" s="79">
        <v>0.25900000000000001</v>
      </c>
      <c r="O3" s="79">
        <v>0.25700000000000001</v>
      </c>
      <c r="P3" s="78">
        <v>0.23704866562009419</v>
      </c>
    </row>
    <row r="4" spans="1:16">
      <c r="A4" s="7"/>
      <c r="B4" s="77"/>
      <c r="C4" s="55"/>
      <c r="D4" s="77"/>
      <c r="E4" s="55"/>
      <c r="F4" s="77"/>
      <c r="G4" s="61"/>
      <c r="H4" s="55"/>
      <c r="I4" s="55"/>
      <c r="J4" s="55"/>
      <c r="K4" s="79"/>
      <c r="L4" s="61"/>
      <c r="M4" s="55"/>
      <c r="N4" s="55"/>
      <c r="O4" s="55"/>
      <c r="P4" s="79"/>
    </row>
    <row r="5" spans="1:16">
      <c r="A5" s="6" t="s">
        <v>100</v>
      </c>
      <c r="B5" s="15" t="s">
        <v>49</v>
      </c>
      <c r="C5" s="15"/>
      <c r="D5" s="15" t="s">
        <v>50</v>
      </c>
      <c r="E5" s="15"/>
      <c r="F5" s="15" t="s">
        <v>51</v>
      </c>
      <c r="G5" s="15"/>
      <c r="H5" s="86" t="s">
        <v>214</v>
      </c>
      <c r="I5" s="86" t="s">
        <v>215</v>
      </c>
      <c r="J5" s="86" t="s">
        <v>216</v>
      </c>
      <c r="K5" s="104" t="s">
        <v>52</v>
      </c>
      <c r="L5" s="15"/>
      <c r="M5" s="86" t="s">
        <v>217</v>
      </c>
      <c r="N5" s="86" t="s">
        <v>194</v>
      </c>
      <c r="O5" s="86" t="s">
        <v>227</v>
      </c>
      <c r="P5" s="15" t="s">
        <v>238</v>
      </c>
    </row>
    <row r="6" spans="1:16">
      <c r="A6" s="7" t="s">
        <v>101</v>
      </c>
      <c r="B6" s="61">
        <v>2.2999999999999998</v>
      </c>
      <c r="C6" s="61"/>
      <c r="D6" s="61">
        <v>2.4</v>
      </c>
      <c r="E6" s="61"/>
      <c r="F6" s="61">
        <v>2.2999999999999998</v>
      </c>
      <c r="G6" s="61"/>
      <c r="H6" s="61">
        <v>2.4</v>
      </c>
      <c r="I6" s="61">
        <v>2.4</v>
      </c>
      <c r="J6" s="61">
        <v>2.2999999999999998</v>
      </c>
      <c r="K6" s="61">
        <v>2.4</v>
      </c>
      <c r="L6" s="61"/>
      <c r="M6" s="61">
        <v>2.2999999999999998</v>
      </c>
      <c r="N6" s="61">
        <v>2.2999999999999998</v>
      </c>
      <c r="O6" s="61">
        <v>2.4</v>
      </c>
      <c r="P6" s="62">
        <v>2.3013480135440192</v>
      </c>
    </row>
    <row r="7" spans="1:16">
      <c r="A7" s="7"/>
      <c r="B7" s="61"/>
      <c r="C7" s="61"/>
      <c r="D7" s="61"/>
      <c r="E7" s="61"/>
      <c r="F7" s="61"/>
      <c r="G7" s="61"/>
      <c r="H7" s="61"/>
      <c r="I7" s="61"/>
      <c r="J7" s="61"/>
      <c r="K7" s="61"/>
      <c r="L7" s="61"/>
      <c r="M7" s="61"/>
      <c r="N7" s="61"/>
      <c r="O7" s="61"/>
      <c r="P7" s="61"/>
    </row>
    <row r="8" spans="1:16">
      <c r="A8" s="6" t="s">
        <v>102</v>
      </c>
      <c r="B8" s="15" t="s">
        <v>49</v>
      </c>
      <c r="C8" s="15"/>
      <c r="D8" s="15" t="s">
        <v>50</v>
      </c>
      <c r="E8" s="15"/>
      <c r="F8" s="15" t="s">
        <v>51</v>
      </c>
      <c r="G8" s="15"/>
      <c r="H8" s="86" t="s">
        <v>214</v>
      </c>
      <c r="I8" s="86" t="s">
        <v>215</v>
      </c>
      <c r="J8" s="86" t="s">
        <v>216</v>
      </c>
      <c r="K8" s="104" t="s">
        <v>52</v>
      </c>
      <c r="L8" s="15"/>
      <c r="M8" s="86" t="s">
        <v>217</v>
      </c>
      <c r="N8" s="86" t="s">
        <v>194</v>
      </c>
      <c r="O8" s="86" t="s">
        <v>227</v>
      </c>
      <c r="P8" s="15" t="s">
        <v>238</v>
      </c>
    </row>
    <row r="9" spans="1:16">
      <c r="A9" s="7" t="s">
        <v>103</v>
      </c>
      <c r="B9" s="55">
        <v>4</v>
      </c>
      <c r="C9" s="55"/>
      <c r="D9" s="55">
        <v>3.8</v>
      </c>
      <c r="E9" s="55"/>
      <c r="F9" s="55">
        <v>3.7</v>
      </c>
      <c r="G9" s="55"/>
      <c r="H9" s="55">
        <v>3.5</v>
      </c>
      <c r="I9" s="55">
        <v>3.3</v>
      </c>
      <c r="J9" s="55">
        <v>3.4</v>
      </c>
      <c r="K9" s="61">
        <v>3.3</v>
      </c>
      <c r="L9" s="55"/>
      <c r="M9" s="55">
        <v>3.4</v>
      </c>
      <c r="N9" s="55">
        <v>3.6</v>
      </c>
      <c r="O9" s="55">
        <v>3.6</v>
      </c>
      <c r="P9" s="62">
        <v>3.8352239859577035</v>
      </c>
    </row>
    <row r="10" spans="1:16">
      <c r="A10" s="7"/>
      <c r="B10" s="25"/>
      <c r="C10" s="25"/>
      <c r="D10" s="25"/>
      <c r="E10" s="25"/>
      <c r="F10" s="25"/>
      <c r="G10" s="25"/>
      <c r="H10" s="25"/>
      <c r="I10" s="25"/>
      <c r="J10" s="25"/>
      <c r="K10" s="8"/>
      <c r="L10" s="25"/>
      <c r="M10" s="25"/>
      <c r="N10" s="25"/>
      <c r="O10" s="25"/>
      <c r="P10" s="8"/>
    </row>
  </sheetData>
  <mergeCells count="1">
    <mergeCell ref="A1: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A86D-55E8-4F5E-8EE8-C4E5F2C994C4}">
  <dimension ref="A1:P22"/>
  <sheetViews>
    <sheetView showGridLines="0" zoomScaleNormal="100" workbookViewId="0">
      <selection sqref="A1:K1"/>
    </sheetView>
  </sheetViews>
  <sheetFormatPr defaultColWidth="8.85546875" defaultRowHeight="15" outlineLevelCol="1"/>
  <cols>
    <col min="1" max="1" width="33.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209</v>
      </c>
      <c r="B1" s="111"/>
      <c r="C1" s="111"/>
      <c r="D1" s="111"/>
      <c r="E1" s="111"/>
      <c r="F1" s="111"/>
      <c r="G1" s="111"/>
      <c r="H1" s="111"/>
      <c r="I1" s="111"/>
      <c r="J1" s="111"/>
      <c r="K1" s="111"/>
    </row>
    <row r="2" spans="1:16">
      <c r="A2" s="6" t="s">
        <v>12</v>
      </c>
      <c r="B2" s="15" t="s">
        <v>49</v>
      </c>
      <c r="C2" s="15"/>
      <c r="D2" s="15" t="s">
        <v>50</v>
      </c>
      <c r="E2" s="15"/>
      <c r="F2" s="15" t="s">
        <v>51</v>
      </c>
      <c r="G2" s="15"/>
      <c r="H2" s="86" t="s">
        <v>214</v>
      </c>
      <c r="I2" s="86" t="s">
        <v>215</v>
      </c>
      <c r="J2" s="86" t="s">
        <v>216</v>
      </c>
      <c r="K2" s="104" t="s">
        <v>52</v>
      </c>
      <c r="L2" s="15"/>
      <c r="M2" s="86" t="s">
        <v>217</v>
      </c>
      <c r="N2" s="86" t="s">
        <v>194</v>
      </c>
      <c r="O2" s="86" t="s">
        <v>227</v>
      </c>
      <c r="P2" s="15" t="s">
        <v>238</v>
      </c>
    </row>
    <row r="3" spans="1:16">
      <c r="A3" s="37" t="s">
        <v>104</v>
      </c>
      <c r="B3" s="80"/>
      <c r="C3" s="80"/>
      <c r="D3" s="80"/>
      <c r="E3" s="80"/>
      <c r="F3" s="80"/>
      <c r="G3" s="80"/>
      <c r="H3" s="80"/>
      <c r="I3" s="80"/>
      <c r="J3" s="80"/>
      <c r="K3" s="80"/>
      <c r="L3" s="80"/>
      <c r="M3" s="80"/>
      <c r="N3" s="80"/>
      <c r="O3" s="80"/>
      <c r="P3" s="80"/>
    </row>
    <row r="4" spans="1:16">
      <c r="A4" s="27" t="s">
        <v>105</v>
      </c>
      <c r="B4" s="55">
        <v>4.2</v>
      </c>
      <c r="C4" s="55"/>
      <c r="D4" s="55">
        <v>4.7</v>
      </c>
      <c r="E4" s="55"/>
      <c r="F4" s="55">
        <v>6.8</v>
      </c>
      <c r="G4" s="61"/>
      <c r="H4" s="55">
        <v>6.8</v>
      </c>
      <c r="I4" s="55">
        <v>6.8</v>
      </c>
      <c r="J4" s="55">
        <v>6.8</v>
      </c>
      <c r="K4" s="61">
        <v>6.8</v>
      </c>
      <c r="L4" s="61"/>
      <c r="M4" s="55">
        <v>6.8</v>
      </c>
      <c r="N4" s="55">
        <v>6.8</v>
      </c>
      <c r="O4" s="55">
        <v>6.8</v>
      </c>
      <c r="P4" s="62">
        <v>6.8</v>
      </c>
    </row>
    <row r="5" spans="1:16">
      <c r="A5" s="27" t="s">
        <v>106</v>
      </c>
      <c r="B5" s="61">
        <v>7.5</v>
      </c>
      <c r="C5" s="61"/>
      <c r="D5" s="61">
        <v>8.6</v>
      </c>
      <c r="E5" s="61"/>
      <c r="F5" s="61">
        <v>10.3</v>
      </c>
      <c r="G5" s="61"/>
      <c r="H5" s="61">
        <v>10.6</v>
      </c>
      <c r="I5" s="61">
        <v>11</v>
      </c>
      <c r="J5" s="61">
        <v>11</v>
      </c>
      <c r="K5" s="61">
        <v>11.8</v>
      </c>
      <c r="L5" s="61"/>
      <c r="M5" s="61">
        <v>12.1</v>
      </c>
      <c r="N5" s="61">
        <v>12.6</v>
      </c>
      <c r="O5" s="61">
        <v>13.2</v>
      </c>
      <c r="P5" s="62">
        <v>14.5</v>
      </c>
    </row>
    <row r="6" spans="1:16">
      <c r="A6" s="27" t="s">
        <v>107</v>
      </c>
      <c r="B6" s="55">
        <v>2.7</v>
      </c>
      <c r="C6" s="55"/>
      <c r="D6" s="55">
        <v>2.4</v>
      </c>
      <c r="E6" s="55"/>
      <c r="F6" s="55">
        <v>5.4</v>
      </c>
      <c r="G6" s="55"/>
      <c r="H6" s="55">
        <v>5.4</v>
      </c>
      <c r="I6" s="55">
        <v>5.4</v>
      </c>
      <c r="J6" s="55">
        <v>5.6</v>
      </c>
      <c r="K6" s="61">
        <v>5.3</v>
      </c>
      <c r="L6" s="55"/>
      <c r="M6" s="55">
        <v>5.5</v>
      </c>
      <c r="N6" s="55">
        <v>5.4</v>
      </c>
      <c r="O6" s="55">
        <v>5.4</v>
      </c>
      <c r="P6" s="62">
        <v>5.4</v>
      </c>
    </row>
    <row r="7" spans="1:16">
      <c r="A7" s="27" t="s">
        <v>55</v>
      </c>
      <c r="B7" s="61">
        <v>245.20000000000002</v>
      </c>
      <c r="C7" s="61"/>
      <c r="D7" s="61">
        <v>293.09999999999997</v>
      </c>
      <c r="E7" s="61"/>
      <c r="F7" s="61">
        <v>320.3</v>
      </c>
      <c r="G7" s="55"/>
      <c r="H7" s="61">
        <v>330.5</v>
      </c>
      <c r="I7" s="61">
        <v>343.5</v>
      </c>
      <c r="J7" s="61">
        <v>346.2</v>
      </c>
      <c r="K7" s="61">
        <v>371.2</v>
      </c>
      <c r="L7" s="55"/>
      <c r="M7" s="61">
        <v>371.1</v>
      </c>
      <c r="N7" s="61">
        <v>375.3</v>
      </c>
      <c r="O7" s="61">
        <v>409.59999999999997</v>
      </c>
      <c r="P7" s="62">
        <v>446.6</v>
      </c>
    </row>
    <row r="8" spans="1:16">
      <c r="A8" s="27" t="s">
        <v>108</v>
      </c>
      <c r="B8" s="61">
        <v>9.1</v>
      </c>
      <c r="C8" s="61"/>
      <c r="D8" s="61">
        <v>9.9</v>
      </c>
      <c r="E8" s="61"/>
      <c r="F8" s="61">
        <v>10.6</v>
      </c>
      <c r="G8" s="55"/>
      <c r="H8" s="61">
        <v>11</v>
      </c>
      <c r="I8" s="61">
        <v>11.6</v>
      </c>
      <c r="J8" s="61">
        <v>11</v>
      </c>
      <c r="K8" s="61">
        <v>10.8</v>
      </c>
      <c r="L8" s="55"/>
      <c r="M8" s="61">
        <v>10.7</v>
      </c>
      <c r="N8" s="61">
        <v>9.8000000000000007</v>
      </c>
      <c r="O8" s="61">
        <v>10</v>
      </c>
      <c r="P8" s="62">
        <v>10.4</v>
      </c>
    </row>
    <row r="9" spans="1:16">
      <c r="A9" s="27" t="s">
        <v>109</v>
      </c>
      <c r="B9" s="61">
        <v>2.5</v>
      </c>
      <c r="C9" s="61"/>
      <c r="D9" s="61">
        <v>2.2000000000000002</v>
      </c>
      <c r="E9" s="61"/>
      <c r="F9" s="61">
        <v>2.1</v>
      </c>
      <c r="G9" s="55"/>
      <c r="H9" s="61">
        <v>2.2000000000000002</v>
      </c>
      <c r="I9" s="61">
        <v>2.2999999999999998</v>
      </c>
      <c r="J9" s="61">
        <v>2.2999999999999998</v>
      </c>
      <c r="K9" s="61">
        <v>2.6</v>
      </c>
      <c r="L9" s="55"/>
      <c r="M9" s="61">
        <v>2.7</v>
      </c>
      <c r="N9" s="61">
        <v>3</v>
      </c>
      <c r="O9" s="61">
        <v>3.6</v>
      </c>
      <c r="P9" s="62">
        <v>4.4000000000000004</v>
      </c>
    </row>
    <row r="10" spans="1:16">
      <c r="A10" s="27" t="s">
        <v>110</v>
      </c>
      <c r="B10" s="61">
        <v>0.6</v>
      </c>
      <c r="C10" s="61"/>
      <c r="D10" s="61">
        <v>0.6</v>
      </c>
      <c r="E10" s="61"/>
      <c r="F10" s="61">
        <v>0.8</v>
      </c>
      <c r="G10" s="55"/>
      <c r="H10" s="61">
        <v>0.8</v>
      </c>
      <c r="I10" s="61">
        <v>0.9</v>
      </c>
      <c r="J10" s="61">
        <v>0.8</v>
      </c>
      <c r="K10" s="61">
        <v>0.9</v>
      </c>
      <c r="L10" s="55"/>
      <c r="M10" s="61">
        <v>0.8</v>
      </c>
      <c r="N10" s="61">
        <v>0.8</v>
      </c>
      <c r="O10" s="61">
        <v>0.8</v>
      </c>
      <c r="P10" s="62">
        <v>0.9</v>
      </c>
    </row>
    <row r="11" spans="1:16">
      <c r="A11" s="27" t="s">
        <v>250</v>
      </c>
      <c r="B11" s="61">
        <v>0</v>
      </c>
      <c r="C11" s="61">
        <v>0</v>
      </c>
      <c r="D11" s="61">
        <v>0</v>
      </c>
      <c r="E11" s="61">
        <v>0</v>
      </c>
      <c r="F11" s="61">
        <v>0</v>
      </c>
      <c r="G11" s="105">
        <v>0</v>
      </c>
      <c r="H11" s="61">
        <v>0</v>
      </c>
      <c r="I11" s="61">
        <v>0</v>
      </c>
      <c r="J11" s="61">
        <v>0</v>
      </c>
      <c r="K11" s="61">
        <v>0</v>
      </c>
      <c r="L11" s="105">
        <v>0</v>
      </c>
      <c r="M11" s="61">
        <v>0</v>
      </c>
      <c r="N11" s="61">
        <v>0</v>
      </c>
      <c r="O11" s="61">
        <v>0</v>
      </c>
      <c r="P11" s="62">
        <v>0.1</v>
      </c>
    </row>
    <row r="12" spans="1:16">
      <c r="A12" s="27" t="s">
        <v>178</v>
      </c>
      <c r="B12" s="61">
        <v>5.9</v>
      </c>
      <c r="C12" s="61"/>
      <c r="D12" s="61">
        <v>3.2</v>
      </c>
      <c r="E12" s="61"/>
      <c r="F12" s="61">
        <v>0</v>
      </c>
      <c r="G12" s="55"/>
      <c r="H12" s="61" t="s">
        <v>34</v>
      </c>
      <c r="I12" s="61">
        <v>0.1</v>
      </c>
      <c r="J12" s="61">
        <v>3.1</v>
      </c>
      <c r="K12" s="61">
        <v>3.3</v>
      </c>
      <c r="L12" s="55"/>
      <c r="M12" s="61">
        <v>3.5</v>
      </c>
      <c r="N12" s="61">
        <v>3.6</v>
      </c>
      <c r="O12" s="61">
        <v>3.7</v>
      </c>
      <c r="P12" s="62">
        <v>3.3</v>
      </c>
    </row>
    <row r="13" spans="1:16">
      <c r="A13" s="27" t="s">
        <v>111</v>
      </c>
      <c r="B13" s="61">
        <v>1.8</v>
      </c>
      <c r="C13" s="61"/>
      <c r="D13" s="61">
        <v>1.4</v>
      </c>
      <c r="E13" s="61"/>
      <c r="F13" s="61">
        <v>0.9</v>
      </c>
      <c r="G13" s="55"/>
      <c r="H13" s="61">
        <v>0.5</v>
      </c>
      <c r="I13" s="61">
        <v>0.4</v>
      </c>
      <c r="J13" s="61">
        <v>1.5</v>
      </c>
      <c r="K13" s="61">
        <v>1.4</v>
      </c>
      <c r="L13" s="55"/>
      <c r="M13" s="61">
        <v>1.2</v>
      </c>
      <c r="N13" s="61">
        <v>1.3</v>
      </c>
      <c r="O13" s="61">
        <v>1.3</v>
      </c>
      <c r="P13" s="62">
        <v>1.2</v>
      </c>
    </row>
    <row r="14" spans="1:16">
      <c r="A14" s="27" t="s">
        <v>56</v>
      </c>
      <c r="B14" s="61">
        <v>2.8</v>
      </c>
      <c r="C14" s="61"/>
      <c r="D14" s="61">
        <v>5.3</v>
      </c>
      <c r="E14" s="61"/>
      <c r="F14" s="61">
        <v>8.9</v>
      </c>
      <c r="G14" s="55"/>
      <c r="H14" s="61">
        <v>10.1</v>
      </c>
      <c r="I14" s="61">
        <v>11</v>
      </c>
      <c r="J14" s="61">
        <v>9.1</v>
      </c>
      <c r="K14" s="61">
        <v>9.1999999999999993</v>
      </c>
      <c r="L14" s="55"/>
      <c r="M14" s="61">
        <v>9</v>
      </c>
      <c r="N14" s="61">
        <v>9.8000000000000007</v>
      </c>
      <c r="O14" s="61">
        <v>9.3000000000000007</v>
      </c>
      <c r="P14" s="62">
        <v>12.2</v>
      </c>
    </row>
    <row r="15" spans="1:16">
      <c r="A15" s="27" t="s">
        <v>57</v>
      </c>
      <c r="B15" s="61">
        <v>3.8</v>
      </c>
      <c r="C15" s="61"/>
      <c r="D15" s="61">
        <v>2.5</v>
      </c>
      <c r="E15" s="61"/>
      <c r="F15" s="61">
        <v>4.8</v>
      </c>
      <c r="G15" s="55"/>
      <c r="H15" s="61">
        <v>3.8</v>
      </c>
      <c r="I15" s="61">
        <v>1.8</v>
      </c>
      <c r="J15" s="61">
        <v>1.3</v>
      </c>
      <c r="K15" s="61">
        <v>2.5</v>
      </c>
      <c r="L15" s="55"/>
      <c r="M15" s="61">
        <v>3.5</v>
      </c>
      <c r="N15" s="61">
        <v>3.1</v>
      </c>
      <c r="O15" s="61">
        <v>3.6</v>
      </c>
      <c r="P15" s="62">
        <v>4.2</v>
      </c>
    </row>
    <row r="16" spans="1:16">
      <c r="A16" s="27" t="s">
        <v>112</v>
      </c>
      <c r="B16" s="61">
        <v>1.7</v>
      </c>
      <c r="C16" s="61"/>
      <c r="D16" s="61">
        <v>2.1</v>
      </c>
      <c r="E16" s="61"/>
      <c r="F16" s="61">
        <v>3.1</v>
      </c>
      <c r="G16" s="55"/>
      <c r="H16" s="61">
        <v>3.5</v>
      </c>
      <c r="I16" s="61">
        <v>3.5</v>
      </c>
      <c r="J16" s="61">
        <v>3.9</v>
      </c>
      <c r="K16" s="61">
        <v>4.3</v>
      </c>
      <c r="L16" s="55"/>
      <c r="M16" s="61">
        <v>4.4000000000000004</v>
      </c>
      <c r="N16" s="61">
        <v>6</v>
      </c>
      <c r="O16" s="61">
        <v>6.6</v>
      </c>
      <c r="P16" s="62">
        <v>9.9</v>
      </c>
    </row>
    <row r="17" spans="1:16">
      <c r="A17" s="27" t="s">
        <v>113</v>
      </c>
      <c r="B17" s="61">
        <v>0.7</v>
      </c>
      <c r="C17" s="61"/>
      <c r="D17" s="61">
        <v>0.1</v>
      </c>
      <c r="E17" s="61"/>
      <c r="F17" s="61">
        <v>0</v>
      </c>
      <c r="G17" s="55"/>
      <c r="H17" s="61" t="s">
        <v>34</v>
      </c>
      <c r="I17" s="61">
        <v>0.4</v>
      </c>
      <c r="J17" s="61">
        <v>0.5</v>
      </c>
      <c r="K17" s="61">
        <v>2.2000000000000002</v>
      </c>
      <c r="L17" s="55"/>
      <c r="M17" s="61">
        <v>0.8</v>
      </c>
      <c r="N17" s="61">
        <v>0.8</v>
      </c>
      <c r="O17" s="61">
        <v>3.4</v>
      </c>
      <c r="P17" s="62">
        <v>4.7</v>
      </c>
    </row>
    <row r="18" spans="1:16">
      <c r="A18" s="27" t="s">
        <v>59</v>
      </c>
      <c r="B18" s="61">
        <v>6.1</v>
      </c>
      <c r="C18" s="61"/>
      <c r="D18" s="61">
        <v>9.6</v>
      </c>
      <c r="E18" s="61"/>
      <c r="F18" s="61">
        <v>9.6</v>
      </c>
      <c r="G18" s="55"/>
      <c r="H18" s="61">
        <v>7.8</v>
      </c>
      <c r="I18" s="61">
        <v>10</v>
      </c>
      <c r="J18" s="61">
        <v>10.4</v>
      </c>
      <c r="K18" s="61">
        <v>8.6999999999999993</v>
      </c>
      <c r="L18" s="55"/>
      <c r="M18" s="61">
        <v>11.7</v>
      </c>
      <c r="N18" s="61">
        <v>15.4</v>
      </c>
      <c r="O18" s="61">
        <v>15.7</v>
      </c>
      <c r="P18" s="62">
        <v>12.899999999999999</v>
      </c>
    </row>
    <row r="19" spans="1:16">
      <c r="A19" s="27" t="s">
        <v>114</v>
      </c>
      <c r="B19" s="61">
        <v>12.9</v>
      </c>
      <c r="C19" s="61"/>
      <c r="D19" s="61">
        <v>0.4</v>
      </c>
      <c r="E19" s="61"/>
      <c r="F19" s="61">
        <v>9.6</v>
      </c>
      <c r="G19" s="61"/>
      <c r="H19" s="61">
        <v>9</v>
      </c>
      <c r="I19" s="61">
        <v>0.1</v>
      </c>
      <c r="J19" s="61" t="s">
        <v>34</v>
      </c>
      <c r="K19" s="61">
        <v>0</v>
      </c>
      <c r="L19" s="61"/>
      <c r="M19" s="61">
        <v>0</v>
      </c>
      <c r="N19" s="61">
        <v>0</v>
      </c>
      <c r="O19" s="61">
        <v>0</v>
      </c>
      <c r="P19" s="62">
        <v>0</v>
      </c>
    </row>
    <row r="20" spans="1:16">
      <c r="A20" s="27" t="s">
        <v>115</v>
      </c>
      <c r="B20" s="55">
        <v>2.4</v>
      </c>
      <c r="C20" s="55"/>
      <c r="D20" s="55">
        <v>1.1000000000000001</v>
      </c>
      <c r="E20" s="55"/>
      <c r="F20" s="55">
        <v>0.5</v>
      </c>
      <c r="G20" s="61"/>
      <c r="H20" s="55">
        <v>1.2</v>
      </c>
      <c r="I20" s="55">
        <v>1.3</v>
      </c>
      <c r="J20" s="55">
        <v>0.9</v>
      </c>
      <c r="K20" s="61">
        <v>0.9</v>
      </c>
      <c r="L20" s="61"/>
      <c r="M20" s="55">
        <v>0.9</v>
      </c>
      <c r="N20" s="55">
        <v>1.1000000000000001</v>
      </c>
      <c r="O20" s="55">
        <v>1.2</v>
      </c>
      <c r="P20" s="62">
        <v>1.2</v>
      </c>
    </row>
    <row r="21" spans="1:16">
      <c r="A21" s="27" t="s">
        <v>61</v>
      </c>
      <c r="B21" s="61">
        <v>10.1</v>
      </c>
      <c r="C21" s="61"/>
      <c r="D21" s="61">
        <v>13.8</v>
      </c>
      <c r="E21" s="61"/>
      <c r="F21" s="61">
        <v>27.5</v>
      </c>
      <c r="G21" s="61"/>
      <c r="H21" s="61">
        <v>48.4</v>
      </c>
      <c r="I21" s="61">
        <v>27.6</v>
      </c>
      <c r="J21" s="61">
        <v>27.4</v>
      </c>
      <c r="K21" s="61">
        <v>34.5</v>
      </c>
      <c r="L21" s="61"/>
      <c r="M21" s="61">
        <v>29.5</v>
      </c>
      <c r="N21" s="61">
        <v>25.8</v>
      </c>
      <c r="O21" s="61">
        <v>25.2</v>
      </c>
      <c r="P21" s="62">
        <v>39.4</v>
      </c>
    </row>
    <row r="22" spans="1:16" ht="15" customHeight="1">
      <c r="A22" s="28" t="s">
        <v>116</v>
      </c>
      <c r="B22" s="70">
        <v>320.00000000000006</v>
      </c>
      <c r="C22" s="70"/>
      <c r="D22" s="70">
        <v>361</v>
      </c>
      <c r="E22" s="70"/>
      <c r="F22" s="70">
        <v>421.2000000000001</v>
      </c>
      <c r="G22" s="70"/>
      <c r="H22" s="70">
        <v>451.6</v>
      </c>
      <c r="I22" s="70">
        <v>437.70000000000005</v>
      </c>
      <c r="J22" s="70">
        <v>441.79999999999995</v>
      </c>
      <c r="K22" s="70">
        <v>476.39999999999992</v>
      </c>
      <c r="L22" s="70"/>
      <c r="M22" s="70">
        <v>474.19999999999993</v>
      </c>
      <c r="N22" s="70">
        <v>480.60000000000014</v>
      </c>
      <c r="O22" s="70">
        <v>519.4</v>
      </c>
      <c r="P22" s="71">
        <v>578.1</v>
      </c>
    </row>
  </sheetData>
  <mergeCells count="1">
    <mergeCell ref="A1:K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EA9E-8780-4045-9E56-5CE2ADDF7869}">
  <dimension ref="A1:P29"/>
  <sheetViews>
    <sheetView showGridLines="0" zoomScaleNormal="100" workbookViewId="0">
      <selection sqref="A1:K1"/>
    </sheetView>
  </sheetViews>
  <sheetFormatPr defaultColWidth="8.85546875" defaultRowHeight="15" outlineLevelCol="1"/>
  <cols>
    <col min="1" max="1" width="40.425781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210</v>
      </c>
      <c r="B1" s="111"/>
      <c r="C1" s="111"/>
      <c r="D1" s="111"/>
      <c r="E1" s="111"/>
      <c r="F1" s="111"/>
      <c r="G1" s="111"/>
      <c r="H1" s="111"/>
      <c r="I1" s="111"/>
      <c r="J1" s="111"/>
      <c r="K1" s="111"/>
    </row>
    <row r="2" spans="1:16">
      <c r="A2" s="6" t="s">
        <v>12</v>
      </c>
      <c r="B2" s="15" t="s">
        <v>49</v>
      </c>
      <c r="C2" s="15"/>
      <c r="D2" s="15" t="s">
        <v>50</v>
      </c>
      <c r="E2" s="15"/>
      <c r="F2" s="15" t="s">
        <v>51</v>
      </c>
      <c r="G2" s="15"/>
      <c r="H2" s="86" t="s">
        <v>214</v>
      </c>
      <c r="I2" s="86" t="s">
        <v>215</v>
      </c>
      <c r="J2" s="86" t="s">
        <v>216</v>
      </c>
      <c r="K2" s="15" t="s">
        <v>52</v>
      </c>
      <c r="L2" s="15"/>
      <c r="M2" s="86" t="s">
        <v>217</v>
      </c>
      <c r="N2" s="86" t="s">
        <v>194</v>
      </c>
      <c r="O2" s="86" t="s">
        <v>227</v>
      </c>
      <c r="P2" s="15" t="s">
        <v>238</v>
      </c>
    </row>
    <row r="3" spans="1:16">
      <c r="A3" s="37" t="s">
        <v>117</v>
      </c>
      <c r="B3" s="37"/>
      <c r="C3" s="37"/>
      <c r="D3" s="37"/>
      <c r="E3" s="37"/>
      <c r="F3" s="37"/>
      <c r="G3" s="37"/>
      <c r="H3" s="37"/>
      <c r="I3" s="37"/>
      <c r="J3" s="37"/>
      <c r="K3" s="37"/>
      <c r="L3" s="37"/>
      <c r="M3" s="37"/>
      <c r="N3" s="37"/>
      <c r="O3" s="37"/>
      <c r="P3" s="37"/>
    </row>
    <row r="4" spans="1:16">
      <c r="A4" s="11" t="s">
        <v>118</v>
      </c>
      <c r="B4" s="21">
        <v>1</v>
      </c>
      <c r="C4" s="21"/>
      <c r="D4" s="21">
        <v>1</v>
      </c>
      <c r="E4" s="21"/>
      <c r="F4" s="21">
        <v>1</v>
      </c>
      <c r="G4" s="21"/>
      <c r="H4" s="21">
        <v>2.9</v>
      </c>
      <c r="I4" s="21">
        <v>2.9</v>
      </c>
      <c r="J4" s="21">
        <v>2.8</v>
      </c>
      <c r="K4" s="21">
        <v>1.2</v>
      </c>
      <c r="L4" s="21"/>
      <c r="M4" s="21">
        <v>1.2</v>
      </c>
      <c r="N4" s="21">
        <v>1.2</v>
      </c>
      <c r="O4" s="21">
        <v>1.2</v>
      </c>
      <c r="P4" s="23">
        <v>1.2</v>
      </c>
    </row>
    <row r="5" spans="1:16">
      <c r="A5" s="11" t="s">
        <v>179</v>
      </c>
      <c r="B5" s="21">
        <v>0</v>
      </c>
      <c r="C5" s="21"/>
      <c r="D5" s="21">
        <v>0</v>
      </c>
      <c r="E5" s="21"/>
      <c r="F5" s="21" t="s">
        <v>34</v>
      </c>
      <c r="G5" s="21"/>
      <c r="H5" s="21" t="s">
        <v>34</v>
      </c>
      <c r="I5" s="21" t="s">
        <v>34</v>
      </c>
      <c r="J5" s="21" t="s">
        <v>34</v>
      </c>
      <c r="K5" s="21">
        <v>25.5</v>
      </c>
      <c r="L5" s="21"/>
      <c r="M5" s="21">
        <v>25.5</v>
      </c>
      <c r="N5" s="21">
        <v>25.5</v>
      </c>
      <c r="O5" s="21">
        <v>25.5</v>
      </c>
      <c r="P5" s="23">
        <v>25.5</v>
      </c>
    </row>
    <row r="6" spans="1:16">
      <c r="A6" s="11" t="s">
        <v>180</v>
      </c>
      <c r="B6" s="21">
        <v>0</v>
      </c>
      <c r="C6" s="21"/>
      <c r="D6" s="21">
        <v>0</v>
      </c>
      <c r="E6" s="21"/>
      <c r="F6" s="21" t="s">
        <v>34</v>
      </c>
      <c r="G6" s="21"/>
      <c r="H6" s="21" t="s">
        <v>34</v>
      </c>
      <c r="I6" s="21" t="s">
        <v>34</v>
      </c>
      <c r="J6" s="21" t="s">
        <v>34</v>
      </c>
      <c r="K6" s="21">
        <v>-1.1000000000000001</v>
      </c>
      <c r="L6" s="21"/>
      <c r="M6" s="21">
        <v>-1.1000000000000001</v>
      </c>
      <c r="N6" s="21">
        <v>-1.1000000000000001</v>
      </c>
      <c r="O6" s="21">
        <v>-1.1000000000000001</v>
      </c>
      <c r="P6" s="23">
        <v>-1.1000000000000001</v>
      </c>
    </row>
    <row r="7" spans="1:16">
      <c r="A7" s="11" t="s">
        <v>189</v>
      </c>
      <c r="B7" s="21">
        <v>0</v>
      </c>
      <c r="C7" s="21"/>
      <c r="D7" s="21">
        <v>0</v>
      </c>
      <c r="E7" s="21"/>
      <c r="F7" s="21" t="s">
        <v>34</v>
      </c>
      <c r="G7" s="21"/>
      <c r="H7" s="21" t="s">
        <v>34</v>
      </c>
      <c r="I7" s="21" t="s">
        <v>34</v>
      </c>
      <c r="J7" s="21" t="s">
        <v>34</v>
      </c>
      <c r="K7" s="84" t="s">
        <v>188</v>
      </c>
      <c r="L7" s="21"/>
      <c r="M7" s="21">
        <v>0.1</v>
      </c>
      <c r="N7" s="21">
        <v>0.2</v>
      </c>
      <c r="O7" s="21">
        <v>0.3</v>
      </c>
      <c r="P7" s="23">
        <v>0.4</v>
      </c>
    </row>
    <row r="8" spans="1:16">
      <c r="A8" s="11" t="s">
        <v>65</v>
      </c>
      <c r="B8" s="21">
        <v>22.300000000000011</v>
      </c>
      <c r="C8" s="21"/>
      <c r="D8" s="21">
        <v>38.20000000000001</v>
      </c>
      <c r="E8" s="21"/>
      <c r="F8" s="21">
        <v>47.9</v>
      </c>
      <c r="G8" s="21"/>
      <c r="H8" s="21">
        <v>52.1</v>
      </c>
      <c r="I8" s="21">
        <v>53</v>
      </c>
      <c r="J8" s="21">
        <v>54.1</v>
      </c>
      <c r="K8" s="84">
        <v>60.1</v>
      </c>
      <c r="L8" s="21"/>
      <c r="M8" s="21">
        <v>63.3</v>
      </c>
      <c r="N8" s="21">
        <v>55.4</v>
      </c>
      <c r="O8" s="21">
        <v>62.2</v>
      </c>
      <c r="P8" s="23">
        <v>61.3</v>
      </c>
    </row>
    <row r="9" spans="1:16">
      <c r="A9" s="11" t="s">
        <v>64</v>
      </c>
      <c r="B9" s="21">
        <v>0.2</v>
      </c>
      <c r="C9" s="21"/>
      <c r="D9" s="21">
        <v>4.9000000000000004</v>
      </c>
      <c r="E9" s="21"/>
      <c r="F9" s="21">
        <v>0.5</v>
      </c>
      <c r="G9" s="21"/>
      <c r="H9" s="21">
        <v>2.6</v>
      </c>
      <c r="I9" s="21">
        <v>2.2000000000000002</v>
      </c>
      <c r="J9" s="21">
        <v>0.6</v>
      </c>
      <c r="K9" s="21">
        <v>2.4</v>
      </c>
      <c r="L9" s="21"/>
      <c r="M9" s="21">
        <v>0.5</v>
      </c>
      <c r="N9" s="21">
        <v>-3.5</v>
      </c>
      <c r="O9" s="21">
        <v>-2.6</v>
      </c>
      <c r="P9" s="23">
        <v>-2</v>
      </c>
    </row>
    <row r="10" spans="1:16">
      <c r="A10" s="11" t="s">
        <v>119</v>
      </c>
      <c r="B10" s="21">
        <v>0.8</v>
      </c>
      <c r="C10" s="21"/>
      <c r="D10" s="21">
        <v>1.1000000000000001</v>
      </c>
      <c r="E10" s="21"/>
      <c r="F10" s="21">
        <v>4.3</v>
      </c>
      <c r="G10" s="21"/>
      <c r="H10" s="21">
        <v>2.4</v>
      </c>
      <c r="I10" s="21">
        <v>2.2000000000000002</v>
      </c>
      <c r="J10" s="21">
        <v>1.2</v>
      </c>
      <c r="K10" s="21">
        <v>4.7</v>
      </c>
      <c r="L10" s="21"/>
      <c r="M10" s="21">
        <v>4.7</v>
      </c>
      <c r="N10" s="21">
        <v>4.7</v>
      </c>
      <c r="O10" s="21">
        <v>4.7</v>
      </c>
      <c r="P10" s="23">
        <v>4.7</v>
      </c>
    </row>
    <row r="11" spans="1:16">
      <c r="A11" s="20" t="s">
        <v>120</v>
      </c>
      <c r="B11" s="22">
        <v>24.300000000000011</v>
      </c>
      <c r="C11" s="22"/>
      <c r="D11" s="22">
        <v>45.20000000000001</v>
      </c>
      <c r="E11" s="22"/>
      <c r="F11" s="22">
        <v>53.699999999999996</v>
      </c>
      <c r="G11" s="22"/>
      <c r="H11" s="22">
        <v>60</v>
      </c>
      <c r="I11" s="22">
        <v>60.300000000000004</v>
      </c>
      <c r="J11" s="22">
        <v>58.7</v>
      </c>
      <c r="K11" s="22">
        <v>92.800000000000011</v>
      </c>
      <c r="L11" s="22"/>
      <c r="M11" s="22">
        <v>94.2</v>
      </c>
      <c r="N11" s="22">
        <v>82.4</v>
      </c>
      <c r="O11" s="22">
        <v>90.2</v>
      </c>
      <c r="P11" s="24">
        <v>90</v>
      </c>
    </row>
    <row r="12" spans="1:16">
      <c r="A12" s="11" t="s">
        <v>45</v>
      </c>
      <c r="B12" s="21">
        <v>7.1</v>
      </c>
      <c r="C12" s="21"/>
      <c r="D12" s="21">
        <v>8.9</v>
      </c>
      <c r="E12" s="21"/>
      <c r="F12" s="21">
        <v>11.8</v>
      </c>
      <c r="G12" s="21"/>
      <c r="H12" s="21">
        <v>13.1</v>
      </c>
      <c r="I12" s="21">
        <v>15</v>
      </c>
      <c r="J12" s="21">
        <v>16.5</v>
      </c>
      <c r="K12" s="21">
        <v>15.4</v>
      </c>
      <c r="L12" s="21"/>
      <c r="M12" s="21">
        <v>14.4</v>
      </c>
      <c r="N12" s="21">
        <v>14.3</v>
      </c>
      <c r="O12" s="21">
        <v>14.8</v>
      </c>
      <c r="P12" s="23">
        <v>15.7</v>
      </c>
    </row>
    <row r="13" spans="1:16">
      <c r="A13" s="11" t="s">
        <v>66</v>
      </c>
      <c r="B13" s="21">
        <v>17.3</v>
      </c>
      <c r="C13" s="21"/>
      <c r="D13" s="21">
        <v>18.5</v>
      </c>
      <c r="E13" s="21"/>
      <c r="F13" s="21">
        <v>16.5</v>
      </c>
      <c r="G13" s="21"/>
      <c r="H13" s="21">
        <v>13.8</v>
      </c>
      <c r="I13" s="21">
        <v>12.4</v>
      </c>
      <c r="J13" s="21">
        <v>12.7</v>
      </c>
      <c r="K13" s="21" t="s">
        <v>34</v>
      </c>
      <c r="L13" s="21"/>
      <c r="M13" s="21" t="s">
        <v>34</v>
      </c>
      <c r="N13" s="21" t="s">
        <v>34</v>
      </c>
      <c r="O13" s="21">
        <v>0</v>
      </c>
      <c r="P13" s="23">
        <v>0</v>
      </c>
    </row>
    <row r="14" spans="1:16">
      <c r="A14" s="20" t="s">
        <v>67</v>
      </c>
      <c r="B14" s="22">
        <v>48.700000000000017</v>
      </c>
      <c r="C14" s="22"/>
      <c r="D14" s="22">
        <v>72.600000000000009</v>
      </c>
      <c r="E14" s="22"/>
      <c r="F14" s="22">
        <v>82</v>
      </c>
      <c r="G14" s="22"/>
      <c r="H14" s="22">
        <v>86.899999999999991</v>
      </c>
      <c r="I14" s="22">
        <v>87.700000000000017</v>
      </c>
      <c r="J14" s="22">
        <v>87.9</v>
      </c>
      <c r="K14" s="22">
        <v>108.20000000000002</v>
      </c>
      <c r="L14" s="22"/>
      <c r="M14" s="22">
        <v>108.60000000000001</v>
      </c>
      <c r="N14" s="22">
        <v>96.699999999999989</v>
      </c>
      <c r="O14" s="22">
        <v>105</v>
      </c>
      <c r="P14" s="24">
        <v>105.7</v>
      </c>
    </row>
    <row r="15" spans="1:16">
      <c r="B15" s="81"/>
      <c r="C15" s="81"/>
      <c r="D15" s="81"/>
      <c r="E15" s="81"/>
      <c r="F15" s="81"/>
      <c r="G15" s="81"/>
      <c r="H15" s="81"/>
      <c r="I15" s="81"/>
      <c r="J15" s="81"/>
      <c r="K15" s="81"/>
      <c r="L15" s="81"/>
      <c r="M15" s="81"/>
      <c r="N15" s="81"/>
      <c r="O15" s="81"/>
      <c r="P15" s="81"/>
    </row>
    <row r="16" spans="1:16">
      <c r="A16" s="37" t="s">
        <v>121</v>
      </c>
      <c r="B16" s="80"/>
      <c r="C16" s="80"/>
      <c r="D16" s="80"/>
      <c r="E16" s="80"/>
      <c r="F16" s="80"/>
      <c r="G16" s="80"/>
      <c r="H16" s="80"/>
      <c r="I16" s="80"/>
      <c r="J16" s="80"/>
      <c r="K16" s="80"/>
      <c r="L16" s="80"/>
      <c r="M16" s="80"/>
      <c r="N16" s="80"/>
      <c r="O16" s="80"/>
      <c r="P16" s="80"/>
    </row>
    <row r="17" spans="1:16">
      <c r="A17" s="7" t="s">
        <v>9</v>
      </c>
      <c r="B17" s="55">
        <v>241.60000000000002</v>
      </c>
      <c r="C17" s="55"/>
      <c r="D17" s="55">
        <v>261.5</v>
      </c>
      <c r="E17" s="55"/>
      <c r="F17" s="55">
        <v>310.60000000000002</v>
      </c>
      <c r="G17" s="61"/>
      <c r="H17" s="55">
        <v>332.2</v>
      </c>
      <c r="I17" s="55">
        <v>310.10000000000002</v>
      </c>
      <c r="J17" s="55">
        <v>317.89999999999998</v>
      </c>
      <c r="K17" s="61">
        <v>327.60000000000002</v>
      </c>
      <c r="L17" s="61"/>
      <c r="M17" s="55">
        <v>334</v>
      </c>
      <c r="N17" s="55">
        <v>353.1</v>
      </c>
      <c r="O17" s="55">
        <v>379.09999999999997</v>
      </c>
      <c r="P17" s="62">
        <v>430.4</v>
      </c>
    </row>
    <row r="18" spans="1:16">
      <c r="A18" s="7" t="s">
        <v>122</v>
      </c>
      <c r="B18" s="61">
        <v>0.1</v>
      </c>
      <c r="C18" s="61"/>
      <c r="D18" s="61">
        <v>0.2</v>
      </c>
      <c r="E18" s="61"/>
      <c r="F18" s="61" t="s">
        <v>34</v>
      </c>
      <c r="G18" s="61"/>
      <c r="H18" s="61" t="s">
        <v>34</v>
      </c>
      <c r="I18" s="61" t="s">
        <v>34</v>
      </c>
      <c r="J18" s="61" t="s">
        <v>34</v>
      </c>
      <c r="K18" s="61" t="s">
        <v>34</v>
      </c>
      <c r="L18" s="61"/>
      <c r="M18" s="61" t="s">
        <v>34</v>
      </c>
      <c r="N18" s="61" t="s">
        <v>34</v>
      </c>
      <c r="O18" s="61">
        <v>0</v>
      </c>
      <c r="P18" s="62">
        <v>0</v>
      </c>
    </row>
    <row r="19" spans="1:16">
      <c r="A19" s="7" t="s">
        <v>123</v>
      </c>
      <c r="B19" s="55">
        <v>0.9</v>
      </c>
      <c r="C19" s="55"/>
      <c r="D19" s="55">
        <v>0.5</v>
      </c>
      <c r="E19" s="55"/>
      <c r="F19" s="55">
        <v>1.1000000000000001</v>
      </c>
      <c r="G19" s="55"/>
      <c r="H19" s="55">
        <v>1</v>
      </c>
      <c r="I19" s="55">
        <v>1</v>
      </c>
      <c r="J19" s="55">
        <v>0.9</v>
      </c>
      <c r="K19" s="61">
        <v>0.9</v>
      </c>
      <c r="L19" s="55"/>
      <c r="M19" s="55">
        <v>1</v>
      </c>
      <c r="N19" s="55">
        <v>1.2</v>
      </c>
      <c r="O19" s="55">
        <v>1.2</v>
      </c>
      <c r="P19" s="62">
        <v>1.3</v>
      </c>
    </row>
    <row r="20" spans="1:16">
      <c r="A20" s="7" t="s">
        <v>124</v>
      </c>
      <c r="B20" s="55">
        <v>2.7</v>
      </c>
      <c r="C20" s="55"/>
      <c r="D20" s="55">
        <v>1.5</v>
      </c>
      <c r="E20" s="55"/>
      <c r="F20" s="55">
        <v>2.1</v>
      </c>
      <c r="G20" s="55"/>
      <c r="H20" s="55">
        <v>1.9</v>
      </c>
      <c r="I20" s="55">
        <v>2.1</v>
      </c>
      <c r="J20" s="55">
        <v>2.9</v>
      </c>
      <c r="K20" s="61">
        <v>2</v>
      </c>
      <c r="L20" s="55"/>
      <c r="M20" s="55">
        <v>2</v>
      </c>
      <c r="N20" s="55">
        <v>2.2000000000000002</v>
      </c>
      <c r="O20" s="55">
        <v>2.8</v>
      </c>
      <c r="P20" s="62">
        <v>3.5</v>
      </c>
    </row>
    <row r="21" spans="1:16">
      <c r="A21" s="7" t="s">
        <v>125</v>
      </c>
      <c r="B21" s="55">
        <v>3.7</v>
      </c>
      <c r="C21" s="55"/>
      <c r="D21" s="55">
        <v>3.9</v>
      </c>
      <c r="E21" s="55"/>
      <c r="F21" s="55">
        <v>0.7</v>
      </c>
      <c r="G21" s="55"/>
      <c r="H21" s="55">
        <v>3</v>
      </c>
      <c r="I21" s="55">
        <v>2.9</v>
      </c>
      <c r="J21" s="55">
        <v>4</v>
      </c>
      <c r="K21" s="61">
        <v>3.6</v>
      </c>
      <c r="L21" s="55"/>
      <c r="M21" s="55">
        <v>3.8</v>
      </c>
      <c r="N21" s="55">
        <v>2.6</v>
      </c>
      <c r="O21" s="55">
        <v>4.5999999999999996</v>
      </c>
      <c r="P21" s="62">
        <v>3</v>
      </c>
    </row>
    <row r="22" spans="1:16">
      <c r="A22" s="7" t="s">
        <v>126</v>
      </c>
      <c r="B22" s="55">
        <v>1.8</v>
      </c>
      <c r="C22" s="55"/>
      <c r="D22" s="55">
        <v>2.4</v>
      </c>
      <c r="E22" s="55"/>
      <c r="F22" s="55">
        <v>3.4</v>
      </c>
      <c r="G22" s="55"/>
      <c r="H22" s="55">
        <v>3.7</v>
      </c>
      <c r="I22" s="55">
        <v>4.9000000000000004</v>
      </c>
      <c r="J22" s="55">
        <v>4</v>
      </c>
      <c r="K22" s="61">
        <v>6.9</v>
      </c>
      <c r="L22" s="55"/>
      <c r="M22" s="55">
        <v>4.2</v>
      </c>
      <c r="N22" s="55">
        <v>4.5</v>
      </c>
      <c r="O22" s="55">
        <v>5</v>
      </c>
      <c r="P22" s="62">
        <v>5.5</v>
      </c>
    </row>
    <row r="23" spans="1:16">
      <c r="A23" s="7" t="s">
        <v>68</v>
      </c>
      <c r="B23" s="61">
        <v>10.1</v>
      </c>
      <c r="C23" s="61"/>
      <c r="D23" s="61">
        <v>13.3</v>
      </c>
      <c r="E23" s="61"/>
      <c r="F23" s="61">
        <v>13.4</v>
      </c>
      <c r="G23" s="55"/>
      <c r="H23" s="61">
        <v>14.7</v>
      </c>
      <c r="I23" s="61">
        <v>23</v>
      </c>
      <c r="J23" s="61">
        <v>18.5</v>
      </c>
      <c r="K23" s="61">
        <v>19.8</v>
      </c>
      <c r="L23" s="55"/>
      <c r="M23" s="61">
        <v>13.9</v>
      </c>
      <c r="N23" s="61">
        <v>13.9</v>
      </c>
      <c r="O23" s="61">
        <v>15.2</v>
      </c>
      <c r="P23" s="62">
        <v>20.5</v>
      </c>
    </row>
    <row r="24" spans="1:16">
      <c r="A24" s="7" t="s">
        <v>127</v>
      </c>
      <c r="B24" s="61">
        <v>6.1</v>
      </c>
      <c r="C24" s="61"/>
      <c r="D24" s="61">
        <v>0.1</v>
      </c>
      <c r="E24" s="61"/>
      <c r="F24" s="61">
        <v>2</v>
      </c>
      <c r="G24" s="61"/>
      <c r="H24" s="61">
        <v>2.8</v>
      </c>
      <c r="I24" s="61" t="s">
        <v>34</v>
      </c>
      <c r="J24" s="61" t="s">
        <v>34</v>
      </c>
      <c r="K24" s="61" t="s">
        <v>34</v>
      </c>
      <c r="L24" s="61"/>
      <c r="M24" s="61" t="s">
        <v>34</v>
      </c>
      <c r="N24" s="61" t="s">
        <v>34</v>
      </c>
      <c r="O24" s="61">
        <v>0</v>
      </c>
      <c r="P24" s="62">
        <v>0</v>
      </c>
    </row>
    <row r="25" spans="1:16">
      <c r="A25" s="7" t="s">
        <v>128</v>
      </c>
      <c r="B25" s="55">
        <v>4.2</v>
      </c>
      <c r="C25" s="55"/>
      <c r="D25" s="55">
        <v>5</v>
      </c>
      <c r="E25" s="55"/>
      <c r="F25" s="55">
        <v>5.8</v>
      </c>
      <c r="G25" s="61"/>
      <c r="H25" s="55">
        <v>5.3</v>
      </c>
      <c r="I25" s="55">
        <v>5.9</v>
      </c>
      <c r="J25" s="55">
        <v>5.6</v>
      </c>
      <c r="K25" s="61">
        <v>7.3</v>
      </c>
      <c r="L25" s="61"/>
      <c r="M25" s="55">
        <v>6.6</v>
      </c>
      <c r="N25" s="55">
        <v>6.3</v>
      </c>
      <c r="O25" s="55">
        <v>6.4</v>
      </c>
      <c r="P25" s="62">
        <v>8.1</v>
      </c>
    </row>
    <row r="26" spans="1:16">
      <c r="A26" s="7" t="s">
        <v>129</v>
      </c>
      <c r="B26" s="61">
        <v>0.1</v>
      </c>
      <c r="C26" s="61"/>
      <c r="D26" s="61">
        <v>0</v>
      </c>
      <c r="E26" s="61"/>
      <c r="F26" s="61">
        <v>0.1</v>
      </c>
      <c r="G26" s="61"/>
      <c r="H26" s="61">
        <v>0.1</v>
      </c>
      <c r="I26" s="61">
        <v>0.1</v>
      </c>
      <c r="J26" s="61">
        <v>0.1</v>
      </c>
      <c r="K26" s="61">
        <v>0.1</v>
      </c>
      <c r="L26" s="61"/>
      <c r="M26" s="61">
        <v>0.1</v>
      </c>
      <c r="N26" s="61">
        <v>0.1</v>
      </c>
      <c r="O26" s="61">
        <v>0.1</v>
      </c>
      <c r="P26" s="62">
        <v>0.1</v>
      </c>
    </row>
    <row r="27" spans="1:16" ht="15" customHeight="1">
      <c r="A27" s="19" t="s">
        <v>69</v>
      </c>
      <c r="B27" s="70">
        <v>271.30000000000007</v>
      </c>
      <c r="C27" s="70"/>
      <c r="D27" s="70">
        <v>288.39999999999998</v>
      </c>
      <c r="E27" s="70"/>
      <c r="F27" s="70">
        <v>339.20000000000005</v>
      </c>
      <c r="G27" s="70">
        <v>0</v>
      </c>
      <c r="H27" s="70">
        <v>364.7</v>
      </c>
      <c r="I27" s="70">
        <v>350</v>
      </c>
      <c r="J27" s="70">
        <v>353.9</v>
      </c>
      <c r="K27" s="70">
        <v>368.20000000000005</v>
      </c>
      <c r="L27" s="70">
        <v>0</v>
      </c>
      <c r="M27" s="70">
        <v>365.6</v>
      </c>
      <c r="N27" s="70">
        <v>383.90000000000003</v>
      </c>
      <c r="O27" s="70">
        <v>414.4</v>
      </c>
      <c r="P27" s="71">
        <v>472.40000000000003</v>
      </c>
    </row>
    <row r="28" spans="1:16">
      <c r="B28" s="81"/>
      <c r="C28" s="81"/>
      <c r="D28" s="81"/>
      <c r="E28" s="81"/>
      <c r="F28" s="81"/>
      <c r="G28" s="81"/>
      <c r="H28" s="81"/>
      <c r="I28" s="81"/>
      <c r="J28" s="81"/>
      <c r="K28" s="81"/>
      <c r="L28" s="81"/>
      <c r="M28" s="81"/>
      <c r="N28" s="81"/>
      <c r="O28" s="81"/>
      <c r="P28" s="81"/>
    </row>
    <row r="29" spans="1:16" ht="15" customHeight="1">
      <c r="A29" s="28" t="s">
        <v>70</v>
      </c>
      <c r="B29" s="70">
        <v>320.00000000000011</v>
      </c>
      <c r="C29" s="70"/>
      <c r="D29" s="70">
        <v>361</v>
      </c>
      <c r="E29" s="70"/>
      <c r="F29" s="70">
        <v>421.20000000000005</v>
      </c>
      <c r="G29" s="70"/>
      <c r="H29" s="70">
        <v>451.59999999999997</v>
      </c>
      <c r="I29" s="70">
        <v>437.70000000000005</v>
      </c>
      <c r="J29" s="70">
        <v>441.79999999999995</v>
      </c>
      <c r="K29" s="70">
        <v>476.40000000000009</v>
      </c>
      <c r="L29" s="70"/>
      <c r="M29" s="70">
        <v>474.20000000000005</v>
      </c>
      <c r="N29" s="70">
        <v>480.6</v>
      </c>
      <c r="O29" s="70">
        <v>519.4</v>
      </c>
      <c r="P29" s="71">
        <v>578.1</v>
      </c>
    </row>
  </sheetData>
  <mergeCells count="1">
    <mergeCell ref="A1:K1"/>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43F86-A845-4972-A318-257823C93FA6}">
  <dimension ref="A1:P28"/>
  <sheetViews>
    <sheetView showGridLines="0" zoomScaleNormal="100" workbookViewId="0">
      <selection sqref="A1:K1"/>
    </sheetView>
  </sheetViews>
  <sheetFormatPr defaultColWidth="8.85546875" defaultRowHeight="15" outlineLevelCol="1"/>
  <cols>
    <col min="1" max="1" width="44.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s="39" customFormat="1" ht="20.25" customHeight="1">
      <c r="A1" s="111" t="s">
        <v>191</v>
      </c>
      <c r="B1" s="111"/>
      <c r="C1" s="111"/>
      <c r="D1" s="111"/>
      <c r="E1" s="111"/>
      <c r="F1" s="111"/>
      <c r="G1" s="111"/>
      <c r="H1" s="111"/>
      <c r="I1" s="111"/>
      <c r="J1" s="111"/>
      <c r="K1" s="111"/>
    </row>
    <row r="2" spans="1:16">
      <c r="A2" s="26" t="s">
        <v>12</v>
      </c>
      <c r="B2" s="15" t="s">
        <v>181</v>
      </c>
      <c r="C2" s="15"/>
      <c r="D2" s="15" t="s">
        <v>182</v>
      </c>
      <c r="E2" s="15"/>
      <c r="F2" s="15" t="s">
        <v>183</v>
      </c>
      <c r="G2" s="15"/>
      <c r="H2" s="86" t="s">
        <v>212</v>
      </c>
      <c r="I2" s="86" t="s">
        <v>192</v>
      </c>
      <c r="J2" s="86" t="s">
        <v>211</v>
      </c>
      <c r="K2" s="15" t="s">
        <v>184</v>
      </c>
      <c r="L2" s="15"/>
      <c r="M2" s="86" t="s">
        <v>212</v>
      </c>
      <c r="N2" s="86" t="s">
        <v>193</v>
      </c>
      <c r="O2" s="86" t="s">
        <v>225</v>
      </c>
      <c r="P2" s="15" t="s">
        <v>236</v>
      </c>
    </row>
    <row r="3" spans="1:16">
      <c r="A3" s="7" t="s">
        <v>130</v>
      </c>
      <c r="B3" s="55">
        <v>139.9</v>
      </c>
      <c r="C3" s="55"/>
      <c r="D3" s="55">
        <v>162.5</v>
      </c>
      <c r="E3" s="55"/>
      <c r="F3" s="55">
        <v>176.3</v>
      </c>
      <c r="G3" s="55"/>
      <c r="H3" s="55">
        <v>48.4</v>
      </c>
      <c r="I3" s="55">
        <v>99.1</v>
      </c>
      <c r="J3" s="55">
        <v>147.9</v>
      </c>
      <c r="K3" s="55">
        <v>203.4</v>
      </c>
      <c r="L3" s="55"/>
      <c r="M3" s="55">
        <v>55.9</v>
      </c>
      <c r="N3" s="55">
        <v>112.3</v>
      </c>
      <c r="O3" s="55">
        <v>171.9</v>
      </c>
      <c r="P3" s="56">
        <v>241.6</v>
      </c>
    </row>
    <row r="4" spans="1:16">
      <c r="A4" s="7" t="s">
        <v>131</v>
      </c>
      <c r="B4" s="55">
        <v>-29</v>
      </c>
      <c r="C4" s="55"/>
      <c r="D4" s="55">
        <v>-31.1</v>
      </c>
      <c r="E4" s="55"/>
      <c r="F4" s="55">
        <v>-37.5</v>
      </c>
      <c r="G4" s="55"/>
      <c r="H4" s="55">
        <v>-10.1</v>
      </c>
      <c r="I4" s="55">
        <v>-20.6</v>
      </c>
      <c r="J4" s="55">
        <v>-30.6</v>
      </c>
      <c r="K4" s="55">
        <v>-41.5</v>
      </c>
      <c r="L4" s="55"/>
      <c r="M4" s="55">
        <v>-10.4</v>
      </c>
      <c r="N4" s="55">
        <v>-21.1</v>
      </c>
      <c r="O4" s="55">
        <v>-32.200000000000003</v>
      </c>
      <c r="P4" s="56">
        <v>-46</v>
      </c>
    </row>
    <row r="5" spans="1:16" ht="15" customHeight="1">
      <c r="A5" s="34" t="s">
        <v>15</v>
      </c>
      <c r="B5" s="70">
        <v>110.9</v>
      </c>
      <c r="C5" s="70"/>
      <c r="D5" s="70">
        <v>131.4</v>
      </c>
      <c r="E5" s="70"/>
      <c r="F5" s="70">
        <v>138.80000000000001</v>
      </c>
      <c r="G5" s="70"/>
      <c r="H5" s="70">
        <v>38.299999999999997</v>
      </c>
      <c r="I5" s="70">
        <v>78.5</v>
      </c>
      <c r="J5" s="70">
        <v>117.30000000000001</v>
      </c>
      <c r="K5" s="70">
        <v>161.9</v>
      </c>
      <c r="L5" s="70"/>
      <c r="M5" s="70">
        <v>45.5</v>
      </c>
      <c r="N5" s="70">
        <v>91.199999999999989</v>
      </c>
      <c r="O5" s="70">
        <v>139.69999999999999</v>
      </c>
      <c r="P5" s="71">
        <v>195.6</v>
      </c>
    </row>
    <row r="6" spans="1:16">
      <c r="A6" s="7" t="s">
        <v>16</v>
      </c>
      <c r="B6" s="55">
        <v>7.2</v>
      </c>
      <c r="C6" s="55"/>
      <c r="D6" s="55">
        <v>7.7</v>
      </c>
      <c r="E6" s="55"/>
      <c r="F6" s="55">
        <v>8.9</v>
      </c>
      <c r="G6" s="55"/>
      <c r="H6" s="55">
        <v>2.5</v>
      </c>
      <c r="I6" s="55">
        <v>5.0999999999999996</v>
      </c>
      <c r="J6" s="55">
        <v>7.6</v>
      </c>
      <c r="K6" s="55">
        <v>10.5</v>
      </c>
      <c r="L6" s="55"/>
      <c r="M6" s="55">
        <v>2.4</v>
      </c>
      <c r="N6" s="55">
        <v>4.5999999999999996</v>
      </c>
      <c r="O6" s="55">
        <v>6.1</v>
      </c>
      <c r="P6" s="56">
        <v>7.5</v>
      </c>
    </row>
    <row r="7" spans="1:16">
      <c r="A7" s="7" t="s">
        <v>132</v>
      </c>
      <c r="B7" s="55">
        <v>6.4</v>
      </c>
      <c r="C7" s="55"/>
      <c r="D7" s="55">
        <v>5.4</v>
      </c>
      <c r="E7" s="55"/>
      <c r="F7" s="55">
        <v>4.0999999999999996</v>
      </c>
      <c r="G7" s="55"/>
      <c r="H7" s="55">
        <v>0.9</v>
      </c>
      <c r="I7" s="55">
        <v>1.8</v>
      </c>
      <c r="J7" s="55">
        <v>2.4</v>
      </c>
      <c r="K7" s="55">
        <v>2.7</v>
      </c>
      <c r="L7" s="55"/>
      <c r="M7" s="55">
        <v>0.3</v>
      </c>
      <c r="N7" s="55">
        <v>0.6</v>
      </c>
      <c r="O7" s="55">
        <v>0.8</v>
      </c>
      <c r="P7" s="56">
        <v>1</v>
      </c>
    </row>
    <row r="8" spans="1:16" ht="15" customHeight="1">
      <c r="A8" s="34" t="s">
        <v>18</v>
      </c>
      <c r="B8" s="70">
        <v>124.50000000000001</v>
      </c>
      <c r="C8" s="70"/>
      <c r="D8" s="70">
        <v>144.5</v>
      </c>
      <c r="E8" s="70"/>
      <c r="F8" s="70">
        <v>151.80000000000001</v>
      </c>
      <c r="G8" s="70"/>
      <c r="H8" s="70">
        <v>41.699999999999996</v>
      </c>
      <c r="I8" s="70">
        <v>85.399999999999991</v>
      </c>
      <c r="J8" s="70">
        <v>127.30000000000001</v>
      </c>
      <c r="K8" s="70">
        <v>175.1</v>
      </c>
      <c r="L8" s="70"/>
      <c r="M8" s="70">
        <v>48.199999999999996</v>
      </c>
      <c r="N8" s="70">
        <v>96.399999999999977</v>
      </c>
      <c r="O8" s="70">
        <v>146.6</v>
      </c>
      <c r="P8" s="71">
        <v>204.1</v>
      </c>
    </row>
    <row r="9" spans="1:16">
      <c r="A9" s="7" t="s">
        <v>19</v>
      </c>
      <c r="B9" s="55">
        <v>-38.5</v>
      </c>
      <c r="C9" s="55"/>
      <c r="D9" s="55">
        <v>-42.7</v>
      </c>
      <c r="E9" s="55"/>
      <c r="F9" s="55">
        <v>-39</v>
      </c>
      <c r="G9" s="55"/>
      <c r="H9" s="55">
        <v>-9.5</v>
      </c>
      <c r="I9" s="55">
        <v>-19.7</v>
      </c>
      <c r="J9" s="55">
        <v>-29.1</v>
      </c>
      <c r="K9" s="55">
        <v>-41.5</v>
      </c>
      <c r="L9" s="55"/>
      <c r="M9" s="55">
        <v>-13.3</v>
      </c>
      <c r="N9" s="55">
        <v>-26.8</v>
      </c>
      <c r="O9" s="55">
        <v>-37.4</v>
      </c>
      <c r="P9" s="56">
        <v>-52.1</v>
      </c>
    </row>
    <row r="10" spans="1:16">
      <c r="A10" s="7" t="s">
        <v>133</v>
      </c>
      <c r="B10" s="55">
        <v>-1.1000000000000001</v>
      </c>
      <c r="C10" s="55"/>
      <c r="D10" s="55">
        <v>-0.9</v>
      </c>
      <c r="E10" s="55"/>
      <c r="F10" s="55">
        <v>-1</v>
      </c>
      <c r="G10" s="55"/>
      <c r="H10" s="55">
        <v>-0.3</v>
      </c>
      <c r="I10" s="55">
        <v>-0.5</v>
      </c>
      <c r="J10" s="55">
        <v>-0.6</v>
      </c>
      <c r="K10" s="55">
        <v>-0.9</v>
      </c>
      <c r="L10" s="55"/>
      <c r="M10" s="55">
        <v>-0.2</v>
      </c>
      <c r="N10" s="55">
        <v>-0.4</v>
      </c>
      <c r="O10" s="55">
        <v>-0.6</v>
      </c>
      <c r="P10" s="56">
        <v>-0.6</v>
      </c>
    </row>
    <row r="11" spans="1:16">
      <c r="A11" s="7" t="s">
        <v>134</v>
      </c>
      <c r="B11" s="55">
        <v>0</v>
      </c>
      <c r="C11" s="55"/>
      <c r="D11" s="55">
        <v>0</v>
      </c>
      <c r="E11" s="55"/>
      <c r="F11" s="55">
        <v>9.9999999999999867E-2</v>
      </c>
      <c r="G11" s="55"/>
      <c r="H11" s="55">
        <v>0.1</v>
      </c>
      <c r="I11" s="55">
        <v>0.1</v>
      </c>
      <c r="J11" s="55">
        <v>0.4</v>
      </c>
      <c r="K11" s="55">
        <v>0.5</v>
      </c>
      <c r="L11" s="55"/>
      <c r="M11" s="55">
        <v>0.2</v>
      </c>
      <c r="N11" s="55">
        <v>0.7</v>
      </c>
      <c r="O11" s="55">
        <v>1.5</v>
      </c>
      <c r="P11" s="56">
        <v>2.3000000000000043</v>
      </c>
    </row>
    <row r="12" spans="1:16">
      <c r="A12" s="7" t="s">
        <v>135</v>
      </c>
      <c r="B12" s="55">
        <v>-8.4</v>
      </c>
      <c r="C12" s="55"/>
      <c r="D12" s="55">
        <v>-7.8</v>
      </c>
      <c r="E12" s="55"/>
      <c r="F12" s="55">
        <v>-6.4</v>
      </c>
      <c r="G12" s="55"/>
      <c r="H12" s="55">
        <v>-1.7</v>
      </c>
      <c r="I12" s="55">
        <v>-3.5</v>
      </c>
      <c r="J12" s="55">
        <v>-5.4</v>
      </c>
      <c r="K12" s="55">
        <v>-7.2</v>
      </c>
      <c r="L12" s="55"/>
      <c r="M12" s="55">
        <v>-1.9</v>
      </c>
      <c r="N12" s="55">
        <v>-4.2</v>
      </c>
      <c r="O12" s="55">
        <v>-6.6</v>
      </c>
      <c r="P12" s="56">
        <v>-9.4</v>
      </c>
    </row>
    <row r="13" spans="1:16">
      <c r="A13" s="7" t="s">
        <v>136</v>
      </c>
      <c r="B13" s="55">
        <v>-52.2</v>
      </c>
      <c r="C13" s="55"/>
      <c r="D13" s="55">
        <v>-59.2</v>
      </c>
      <c r="E13" s="55"/>
      <c r="F13" s="55">
        <v>-65</v>
      </c>
      <c r="G13" s="55"/>
      <c r="H13" s="55">
        <v>-18.2</v>
      </c>
      <c r="I13" s="55">
        <v>-37.4</v>
      </c>
      <c r="J13" s="55">
        <v>-56.4</v>
      </c>
      <c r="K13" s="55">
        <v>-79.2</v>
      </c>
      <c r="L13" s="55"/>
      <c r="M13" s="55">
        <v>-21</v>
      </c>
      <c r="N13" s="55">
        <v>-38.5</v>
      </c>
      <c r="O13" s="55">
        <v>-59.8</v>
      </c>
      <c r="P13" s="56">
        <v>-85.6</v>
      </c>
    </row>
    <row r="14" spans="1:16">
      <c r="A14" s="7" t="s">
        <v>33</v>
      </c>
      <c r="B14" s="55">
        <v>-5.7</v>
      </c>
      <c r="C14" s="55"/>
      <c r="D14" s="55">
        <v>0</v>
      </c>
      <c r="E14" s="55"/>
      <c r="F14" s="55">
        <v>0</v>
      </c>
      <c r="G14" s="55"/>
      <c r="H14" s="55" t="s">
        <v>34</v>
      </c>
      <c r="I14" s="55" t="s">
        <v>34</v>
      </c>
      <c r="J14" s="55" t="s">
        <v>34</v>
      </c>
      <c r="K14" s="55">
        <v>0</v>
      </c>
      <c r="L14" s="55"/>
      <c r="M14" s="55" t="s">
        <v>34</v>
      </c>
      <c r="N14" s="55" t="s">
        <v>34</v>
      </c>
      <c r="O14" s="55">
        <v>0</v>
      </c>
      <c r="P14" s="56">
        <v>-1.2</v>
      </c>
    </row>
    <row r="15" spans="1:16">
      <c r="A15" s="7" t="s">
        <v>137</v>
      </c>
      <c r="B15" s="55">
        <v>-2.4</v>
      </c>
      <c r="C15" s="55"/>
      <c r="D15" s="55">
        <v>-5</v>
      </c>
      <c r="E15" s="55"/>
      <c r="F15" s="55">
        <v>-5.6</v>
      </c>
      <c r="G15" s="55"/>
      <c r="H15" s="55">
        <v>-1.4</v>
      </c>
      <c r="I15" s="55">
        <v>-2.9</v>
      </c>
      <c r="J15" s="55">
        <v>-4.4000000000000004</v>
      </c>
      <c r="K15" s="55">
        <v>-5.4</v>
      </c>
      <c r="L15" s="55"/>
      <c r="M15" s="55">
        <v>-1</v>
      </c>
      <c r="N15" s="55">
        <v>-2</v>
      </c>
      <c r="O15" s="55">
        <v>-2.9000000000000004</v>
      </c>
      <c r="P15" s="56">
        <v>-3.9000000000000008</v>
      </c>
    </row>
    <row r="16" spans="1:16">
      <c r="A16" s="7" t="s">
        <v>21</v>
      </c>
      <c r="B16" s="55">
        <v>1.1000000000000001</v>
      </c>
      <c r="C16" s="55"/>
      <c r="D16" s="55">
        <v>-7.4</v>
      </c>
      <c r="E16" s="55"/>
      <c r="F16" s="55">
        <v>-6.4</v>
      </c>
      <c r="G16" s="55"/>
      <c r="H16" s="55">
        <v>-2.4</v>
      </c>
      <c r="I16" s="55">
        <v>-2.2000000000000002</v>
      </c>
      <c r="J16" s="55">
        <v>-4</v>
      </c>
      <c r="K16" s="55">
        <v>-3.7</v>
      </c>
      <c r="L16" s="55"/>
      <c r="M16" s="55">
        <v>-2.2999999999999998</v>
      </c>
      <c r="N16" s="55">
        <v>-5.7</v>
      </c>
      <c r="O16" s="55">
        <v>-8.4</v>
      </c>
      <c r="P16" s="56">
        <v>-11.7</v>
      </c>
    </row>
    <row r="17" spans="1:16">
      <c r="A17" s="34" t="s">
        <v>22</v>
      </c>
      <c r="B17" s="70">
        <v>17.300000000000015</v>
      </c>
      <c r="C17" s="70"/>
      <c r="D17" s="70">
        <v>21.499999999999993</v>
      </c>
      <c r="E17" s="70"/>
      <c r="F17" s="70">
        <v>28.5</v>
      </c>
      <c r="G17" s="70"/>
      <c r="H17" s="70">
        <v>8.2999999999999972</v>
      </c>
      <c r="I17" s="70">
        <v>19.299999999999986</v>
      </c>
      <c r="J17" s="70">
        <v>27.800000000000026</v>
      </c>
      <c r="K17" s="70">
        <v>37.699999999999982</v>
      </c>
      <c r="L17" s="70"/>
      <c r="M17" s="70">
        <v>8.6999999999999922</v>
      </c>
      <c r="N17" s="70">
        <v>19.499999999999975</v>
      </c>
      <c r="O17" s="70">
        <v>32.400000000000006</v>
      </c>
      <c r="P17" s="71">
        <v>41.90000000000002</v>
      </c>
    </row>
    <row r="18" spans="1:16">
      <c r="A18" s="7" t="s">
        <v>5</v>
      </c>
      <c r="B18" s="55">
        <v>-6.9</v>
      </c>
      <c r="C18" s="55"/>
      <c r="D18" s="55">
        <v>-9</v>
      </c>
      <c r="E18" s="55"/>
      <c r="F18" s="55">
        <v>-8.3000000000000007</v>
      </c>
      <c r="G18" s="55"/>
      <c r="H18" s="55">
        <v>-3.4</v>
      </c>
      <c r="I18" s="55">
        <v>-5.5</v>
      </c>
      <c r="J18" s="55">
        <v>-6.2</v>
      </c>
      <c r="K18" s="55">
        <v>-8.1999999999999993</v>
      </c>
      <c r="L18" s="55"/>
      <c r="M18" s="55">
        <v>-2.2999999999999998</v>
      </c>
      <c r="N18" s="55">
        <v>-5.5</v>
      </c>
      <c r="O18" s="55">
        <v>-9.4</v>
      </c>
      <c r="P18" s="56">
        <v>-16.3</v>
      </c>
    </row>
    <row r="19" spans="1:16">
      <c r="A19" s="7" t="s">
        <v>138</v>
      </c>
      <c r="B19" s="55">
        <v>0.8</v>
      </c>
      <c r="C19" s="55"/>
      <c r="D19" s="55">
        <v>2.2000000000000002</v>
      </c>
      <c r="E19" s="55"/>
      <c r="F19" s="55">
        <v>1.8</v>
      </c>
      <c r="G19" s="55"/>
      <c r="H19" s="55">
        <v>0.5</v>
      </c>
      <c r="I19" s="55">
        <v>1.1000000000000001</v>
      </c>
      <c r="J19" s="55">
        <v>-0.5</v>
      </c>
      <c r="K19" s="55">
        <v>-0.7</v>
      </c>
      <c r="L19" s="55"/>
      <c r="M19" s="55">
        <v>0</v>
      </c>
      <c r="N19" s="55">
        <v>1.2</v>
      </c>
      <c r="O19" s="55">
        <v>0.6</v>
      </c>
      <c r="P19" s="56">
        <v>3.5</v>
      </c>
    </row>
    <row r="20" spans="1:16">
      <c r="A20" s="34" t="s">
        <v>139</v>
      </c>
      <c r="B20" s="70">
        <v>11.200000000000015</v>
      </c>
      <c r="C20" s="70"/>
      <c r="D20" s="70">
        <v>14.699999999999992</v>
      </c>
      <c r="E20" s="70"/>
      <c r="F20" s="70">
        <v>22</v>
      </c>
      <c r="G20" s="70"/>
      <c r="H20" s="70">
        <v>5.3999999999999968</v>
      </c>
      <c r="I20" s="70">
        <v>14.899999999999986</v>
      </c>
      <c r="J20" s="70">
        <v>21.100000000000026</v>
      </c>
      <c r="K20" s="70">
        <v>28.799999999999983</v>
      </c>
      <c r="L20" s="70"/>
      <c r="M20" s="70">
        <v>6.3999999999999924</v>
      </c>
      <c r="N20" s="70">
        <v>15.199999999999974</v>
      </c>
      <c r="O20" s="70">
        <v>23.600000000000009</v>
      </c>
      <c r="P20" s="71">
        <v>29.100000000000019</v>
      </c>
    </row>
    <row r="21" spans="1:16">
      <c r="A21" s="11" t="s">
        <v>140</v>
      </c>
      <c r="B21" s="55">
        <v>-4.0999999999999996</v>
      </c>
      <c r="C21" s="55"/>
      <c r="D21" s="55">
        <v>4</v>
      </c>
      <c r="E21" s="55"/>
      <c r="F21" s="55">
        <v>2.5</v>
      </c>
      <c r="G21" s="55"/>
      <c r="H21" s="55">
        <v>0.4</v>
      </c>
      <c r="I21" s="55">
        <v>0.8</v>
      </c>
      <c r="J21" s="55">
        <v>0.8</v>
      </c>
      <c r="K21" s="55">
        <v>0.8</v>
      </c>
      <c r="L21" s="55"/>
      <c r="M21" s="55">
        <v>0</v>
      </c>
      <c r="N21" s="55">
        <v>0</v>
      </c>
      <c r="O21" s="55">
        <v>0</v>
      </c>
      <c r="P21" s="56">
        <v>0</v>
      </c>
    </row>
    <row r="22" spans="1:16">
      <c r="A22" s="34" t="s">
        <v>141</v>
      </c>
      <c r="B22" s="70">
        <v>7.1000000000000156</v>
      </c>
      <c r="C22" s="70"/>
      <c r="D22" s="70">
        <v>18.699999999999992</v>
      </c>
      <c r="E22" s="70"/>
      <c r="F22" s="70">
        <v>24.5</v>
      </c>
      <c r="G22" s="70"/>
      <c r="H22" s="70">
        <v>5.7999999999999972</v>
      </c>
      <c r="I22" s="70">
        <v>15.699999999999987</v>
      </c>
      <c r="J22" s="70">
        <v>21.900000000000027</v>
      </c>
      <c r="K22" s="70">
        <v>29.599999999999984</v>
      </c>
      <c r="L22" s="70"/>
      <c r="M22" s="70">
        <v>6.3999999999999924</v>
      </c>
      <c r="N22" s="70">
        <v>15.199999999999974</v>
      </c>
      <c r="O22" s="70">
        <v>23.600000000000009</v>
      </c>
      <c r="P22" s="71">
        <v>29.100000000000019</v>
      </c>
    </row>
    <row r="23" spans="1:16">
      <c r="A23" s="11" t="s">
        <v>142</v>
      </c>
      <c r="B23" s="55">
        <v>2.1</v>
      </c>
      <c r="C23" s="55"/>
      <c r="D23" s="55">
        <v>15.3</v>
      </c>
      <c r="E23" s="55"/>
      <c r="F23" s="55">
        <v>20.100000000000001</v>
      </c>
      <c r="G23" s="55"/>
      <c r="H23" s="55">
        <v>4.5999999999999996</v>
      </c>
      <c r="I23" s="55">
        <v>12.4</v>
      </c>
      <c r="J23" s="55">
        <v>17.100000000000001</v>
      </c>
      <c r="K23" s="55">
        <v>23.5</v>
      </c>
      <c r="L23" s="55"/>
      <c r="M23" s="55">
        <v>4.4000000000000004</v>
      </c>
      <c r="N23" s="55">
        <v>12.1</v>
      </c>
      <c r="O23" s="55">
        <v>18.899999999999999</v>
      </c>
      <c r="P23" s="56">
        <v>22.9</v>
      </c>
    </row>
    <row r="24" spans="1:16">
      <c r="A24" s="11" t="s">
        <v>143</v>
      </c>
      <c r="B24" s="55">
        <v>5</v>
      </c>
      <c r="C24" s="55"/>
      <c r="D24" s="55">
        <v>3.3</v>
      </c>
      <c r="E24" s="55"/>
      <c r="F24" s="55">
        <v>4.4000000000000004</v>
      </c>
      <c r="G24" s="55"/>
      <c r="H24" s="55">
        <v>1.2</v>
      </c>
      <c r="I24" s="55">
        <v>3.3</v>
      </c>
      <c r="J24" s="55">
        <v>4.8</v>
      </c>
      <c r="K24" s="55">
        <v>6.1</v>
      </c>
      <c r="L24" s="55"/>
      <c r="M24" s="55">
        <v>2</v>
      </c>
      <c r="N24" s="55">
        <v>3.1</v>
      </c>
      <c r="O24" s="55">
        <v>4.7</v>
      </c>
      <c r="P24" s="56">
        <v>6.2</v>
      </c>
    </row>
    <row r="25" spans="1:16">
      <c r="A25" s="11" t="s">
        <v>144</v>
      </c>
      <c r="B25" s="55"/>
      <c r="C25" s="55"/>
      <c r="D25" s="55"/>
      <c r="E25" s="55"/>
      <c r="F25" s="55"/>
      <c r="G25" s="55"/>
      <c r="H25" s="55"/>
      <c r="I25" s="55">
        <v>0</v>
      </c>
      <c r="J25" s="55"/>
      <c r="K25" s="55"/>
      <c r="L25" s="55"/>
      <c r="M25" s="55"/>
      <c r="N25" s="55"/>
      <c r="O25" s="55"/>
      <c r="P25" s="56"/>
    </row>
    <row r="26" spans="1:16">
      <c r="A26" s="11" t="s">
        <v>142</v>
      </c>
      <c r="B26" s="82">
        <v>2.1143268365817092E-2</v>
      </c>
      <c r="C26" s="82"/>
      <c r="D26" s="82">
        <v>0.15256049975012495</v>
      </c>
      <c r="E26" s="82"/>
      <c r="F26" s="82">
        <v>0.20088620689655173</v>
      </c>
      <c r="G26" s="82"/>
      <c r="H26" s="101">
        <v>4.5896841579210396E-2</v>
      </c>
      <c r="I26" s="82">
        <v>0.12</v>
      </c>
      <c r="J26" s="82">
        <v>0.17</v>
      </c>
      <c r="K26" s="82">
        <v>0.20188228123685301</v>
      </c>
      <c r="L26" s="82"/>
      <c r="M26" s="82">
        <v>0.04</v>
      </c>
      <c r="N26" s="82">
        <v>0.1</v>
      </c>
      <c r="O26" s="82">
        <v>0.16139626677491015</v>
      </c>
      <c r="P26" s="83">
        <v>0.19630420964859888</v>
      </c>
    </row>
    <row r="27" spans="1:16" ht="24.95" customHeight="1">
      <c r="A27" s="38" t="s">
        <v>145</v>
      </c>
      <c r="B27" s="55">
        <v>2.5</v>
      </c>
      <c r="C27" s="55"/>
      <c r="D27" s="55">
        <v>5</v>
      </c>
      <c r="E27" s="55"/>
      <c r="F27" s="55">
        <v>-4.5999999999999996</v>
      </c>
      <c r="G27" s="55"/>
      <c r="H27" s="55">
        <v>2.2999999999999998</v>
      </c>
      <c r="I27" s="55">
        <v>1.8</v>
      </c>
      <c r="J27" s="55">
        <v>0.1</v>
      </c>
      <c r="K27" s="55">
        <v>1.8</v>
      </c>
      <c r="L27" s="55"/>
      <c r="M27" s="55">
        <v>-2.1</v>
      </c>
      <c r="N27" s="55">
        <v>-6.7</v>
      </c>
      <c r="O27" s="55">
        <v>-5.6</v>
      </c>
      <c r="P27" s="56">
        <v>-5</v>
      </c>
    </row>
    <row r="28" spans="1:16">
      <c r="A28" s="34" t="s">
        <v>146</v>
      </c>
      <c r="B28" s="70">
        <v>9.6000000000000156</v>
      </c>
      <c r="C28" s="70"/>
      <c r="D28" s="70">
        <v>23.699999999999992</v>
      </c>
      <c r="E28" s="70"/>
      <c r="F28" s="70">
        <v>19.899999999999999</v>
      </c>
      <c r="G28" s="70"/>
      <c r="H28" s="70">
        <v>8.0999999999999979</v>
      </c>
      <c r="I28" s="70">
        <v>17.499999999999986</v>
      </c>
      <c r="J28" s="70">
        <v>22.000000000000028</v>
      </c>
      <c r="K28" s="70">
        <v>31.399999999999984</v>
      </c>
      <c r="L28" s="70"/>
      <c r="M28" s="70">
        <v>4.2999999999999918</v>
      </c>
      <c r="N28" s="70">
        <v>8.4999999999999751</v>
      </c>
      <c r="O28" s="70">
        <v>18.000000000000007</v>
      </c>
      <c r="P28" s="71">
        <v>24.100000000000019</v>
      </c>
    </row>
  </sheetData>
  <mergeCells count="1">
    <mergeCell ref="A1:K1"/>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3C6C-9DBF-42AF-AC2B-1500AD5DCF8D}">
  <dimension ref="A1:P42"/>
  <sheetViews>
    <sheetView showGridLines="0" zoomScaleNormal="100" workbookViewId="0">
      <pane ySplit="2" topLeftCell="A3" activePane="bottomLeft" state="frozen"/>
      <selection pane="bottomLeft" sqref="A1:K1"/>
    </sheetView>
  </sheetViews>
  <sheetFormatPr defaultColWidth="8.85546875" defaultRowHeight="15" outlineLevelCol="1"/>
  <cols>
    <col min="1" max="1" width="45.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100000000000001" customHeight="1">
      <c r="A1" s="111" t="s">
        <v>11</v>
      </c>
      <c r="B1" s="111"/>
      <c r="C1" s="111"/>
      <c r="D1" s="111"/>
      <c r="E1" s="111"/>
      <c r="F1" s="111"/>
      <c r="G1" s="111"/>
      <c r="H1" s="111"/>
      <c r="I1" s="111"/>
      <c r="J1" s="111"/>
      <c r="K1" s="111"/>
    </row>
    <row r="2" spans="1:16">
      <c r="A2" s="36" t="s">
        <v>12</v>
      </c>
      <c r="B2" s="18" t="s">
        <v>181</v>
      </c>
      <c r="C2" s="18"/>
      <c r="D2" s="18" t="s">
        <v>182</v>
      </c>
      <c r="E2" s="18"/>
      <c r="F2" s="18" t="s">
        <v>183</v>
      </c>
      <c r="G2" s="18"/>
      <c r="H2" s="87" t="s">
        <v>212</v>
      </c>
      <c r="I2" s="87" t="s">
        <v>192</v>
      </c>
      <c r="J2" s="87" t="s">
        <v>211</v>
      </c>
      <c r="K2" s="18" t="s">
        <v>184</v>
      </c>
      <c r="L2" s="18"/>
      <c r="M2" s="87" t="s">
        <v>213</v>
      </c>
      <c r="N2" s="87" t="s">
        <v>193</v>
      </c>
      <c r="O2" s="87" t="s">
        <v>225</v>
      </c>
      <c r="P2" s="18" t="s">
        <v>236</v>
      </c>
    </row>
    <row r="3" spans="1:16">
      <c r="A3" s="37" t="s">
        <v>147</v>
      </c>
      <c r="B3" s="80"/>
      <c r="C3" s="80"/>
      <c r="D3" s="80"/>
      <c r="E3" s="80"/>
      <c r="F3" s="80"/>
      <c r="G3" s="80"/>
      <c r="H3" s="80"/>
      <c r="I3" s="80"/>
      <c r="J3" s="80"/>
      <c r="K3" s="80"/>
      <c r="L3" s="80"/>
      <c r="M3" s="80"/>
      <c r="N3" s="80"/>
      <c r="O3" s="80"/>
      <c r="P3" s="80"/>
    </row>
    <row r="4" spans="1:16">
      <c r="A4" s="11" t="s">
        <v>22</v>
      </c>
      <c r="B4" s="55">
        <v>13.2</v>
      </c>
      <c r="C4" s="55"/>
      <c r="D4" s="55">
        <v>25.4</v>
      </c>
      <c r="E4" s="55"/>
      <c r="F4" s="55">
        <v>31</v>
      </c>
      <c r="G4" s="61"/>
      <c r="H4" s="55">
        <v>8.6999999999999993</v>
      </c>
      <c r="I4" s="55">
        <v>20.2</v>
      </c>
      <c r="J4" s="55">
        <v>28.6</v>
      </c>
      <c r="K4" s="61">
        <v>38.5</v>
      </c>
      <c r="L4" s="55"/>
      <c r="M4" s="55">
        <v>8.6999999999999993</v>
      </c>
      <c r="N4" s="55">
        <v>19.5</v>
      </c>
      <c r="O4" s="55">
        <v>32.299999999999997</v>
      </c>
      <c r="P4" s="62">
        <v>41.9</v>
      </c>
    </row>
    <row r="5" spans="1:16">
      <c r="A5" s="11" t="s">
        <v>148</v>
      </c>
      <c r="B5" s="61"/>
      <c r="C5" s="61"/>
      <c r="D5" s="61"/>
      <c r="E5" s="61"/>
      <c r="F5" s="61"/>
      <c r="G5" s="61"/>
      <c r="H5" s="61"/>
      <c r="I5" s="61"/>
      <c r="J5" s="61"/>
      <c r="K5" s="61"/>
      <c r="L5" s="61"/>
      <c r="M5" s="61"/>
      <c r="N5" s="61"/>
      <c r="O5" s="61"/>
      <c r="P5" s="62"/>
    </row>
    <row r="6" spans="1:16">
      <c r="A6" s="33" t="s">
        <v>149</v>
      </c>
      <c r="B6" s="55">
        <v>7.4</v>
      </c>
      <c r="C6" s="55"/>
      <c r="D6" s="55">
        <v>8.1</v>
      </c>
      <c r="E6" s="55"/>
      <c r="F6" s="55">
        <v>9.4</v>
      </c>
      <c r="G6" s="55"/>
      <c r="H6" s="55">
        <v>2.4</v>
      </c>
      <c r="I6" s="55">
        <v>4.9000000000000004</v>
      </c>
      <c r="J6" s="55">
        <v>7.4</v>
      </c>
      <c r="K6" s="61">
        <v>9.9</v>
      </c>
      <c r="L6" s="55"/>
      <c r="M6" s="55">
        <v>2.5</v>
      </c>
      <c r="N6" s="55">
        <v>5</v>
      </c>
      <c r="O6" s="55">
        <v>7.7</v>
      </c>
      <c r="P6" s="62">
        <v>10.4</v>
      </c>
    </row>
    <row r="7" spans="1:16">
      <c r="A7" s="33" t="s">
        <v>41</v>
      </c>
      <c r="B7" s="61">
        <v>29</v>
      </c>
      <c r="C7" s="61"/>
      <c r="D7" s="61">
        <v>31.1</v>
      </c>
      <c r="E7" s="61"/>
      <c r="F7" s="61">
        <v>37.5</v>
      </c>
      <c r="G7" s="55"/>
      <c r="H7" s="61">
        <v>10.1</v>
      </c>
      <c r="I7" s="61">
        <v>20.6</v>
      </c>
      <c r="J7" s="61">
        <v>30.6</v>
      </c>
      <c r="K7" s="61">
        <v>41.5</v>
      </c>
      <c r="L7" s="61"/>
      <c r="M7" s="61">
        <v>10.4</v>
      </c>
      <c r="N7" s="61">
        <v>21.1</v>
      </c>
      <c r="O7" s="61">
        <v>32.200000000000003</v>
      </c>
      <c r="P7" s="62">
        <v>46</v>
      </c>
    </row>
    <row r="8" spans="1:16">
      <c r="A8" s="33" t="s">
        <v>150</v>
      </c>
      <c r="B8" s="61">
        <v>-139.9</v>
      </c>
      <c r="C8" s="61"/>
      <c r="D8" s="61">
        <v>-162.5</v>
      </c>
      <c r="E8" s="61"/>
      <c r="F8" s="61">
        <v>-176.3</v>
      </c>
      <c r="G8" s="55"/>
      <c r="H8" s="61">
        <v>-48.4</v>
      </c>
      <c r="I8" s="61">
        <v>-99.1</v>
      </c>
      <c r="J8" s="61">
        <v>-147.9</v>
      </c>
      <c r="K8" s="61">
        <v>-203.4</v>
      </c>
      <c r="L8" s="61"/>
      <c r="M8" s="61">
        <v>-55.9</v>
      </c>
      <c r="N8" s="61">
        <v>-112.3</v>
      </c>
      <c r="O8" s="61">
        <v>-171.9</v>
      </c>
      <c r="P8" s="62">
        <v>-241.6</v>
      </c>
    </row>
    <row r="9" spans="1:16">
      <c r="A9" s="33" t="s">
        <v>190</v>
      </c>
      <c r="B9" s="61">
        <v>0</v>
      </c>
      <c r="C9" s="61"/>
      <c r="D9" s="61">
        <v>0</v>
      </c>
      <c r="E9" s="61"/>
      <c r="F9" s="61">
        <v>0</v>
      </c>
      <c r="G9" s="55"/>
      <c r="H9" s="61" t="s">
        <v>34</v>
      </c>
      <c r="I9" s="61">
        <v>0</v>
      </c>
      <c r="J9" s="61" t="s">
        <v>34</v>
      </c>
      <c r="K9" s="61">
        <v>0</v>
      </c>
      <c r="L9" s="61"/>
      <c r="M9" s="61">
        <v>0.1</v>
      </c>
      <c r="N9" s="61">
        <v>0.2</v>
      </c>
      <c r="O9" s="61">
        <v>0.3</v>
      </c>
      <c r="P9" s="62">
        <v>0.4</v>
      </c>
    </row>
    <row r="10" spans="1:16">
      <c r="A10" s="33" t="s">
        <v>151</v>
      </c>
      <c r="B10" s="61">
        <v>4.0999999999999996</v>
      </c>
      <c r="C10" s="61"/>
      <c r="D10" s="61">
        <v>3.2</v>
      </c>
      <c r="E10" s="61"/>
      <c r="F10" s="61">
        <v>3.4</v>
      </c>
      <c r="G10" s="55"/>
      <c r="H10" s="61">
        <v>0.8</v>
      </c>
      <c r="I10" s="61">
        <v>0.5</v>
      </c>
      <c r="J10" s="61" t="s">
        <v>34</v>
      </c>
      <c r="K10" s="61">
        <v>0.8</v>
      </c>
      <c r="L10" s="61"/>
      <c r="M10" s="61">
        <v>0.7</v>
      </c>
      <c r="N10" s="61">
        <v>1.5</v>
      </c>
      <c r="O10" s="61">
        <v>1.8</v>
      </c>
      <c r="P10" s="62">
        <v>1</v>
      </c>
    </row>
    <row r="11" spans="1:16">
      <c r="A11" s="33" t="s">
        <v>19</v>
      </c>
      <c r="B11" s="61">
        <v>38.5</v>
      </c>
      <c r="C11" s="61"/>
      <c r="D11" s="61">
        <v>42.7</v>
      </c>
      <c r="E11" s="61"/>
      <c r="F11" s="61">
        <v>39</v>
      </c>
      <c r="G11" s="55"/>
      <c r="H11" s="61">
        <v>9.5</v>
      </c>
      <c r="I11" s="61">
        <v>19.7</v>
      </c>
      <c r="J11" s="61">
        <v>29.1</v>
      </c>
      <c r="K11" s="61">
        <v>41.5</v>
      </c>
      <c r="L11" s="61"/>
      <c r="M11" s="61">
        <v>13.3</v>
      </c>
      <c r="N11" s="61">
        <v>26.8</v>
      </c>
      <c r="O11" s="61">
        <v>37.4</v>
      </c>
      <c r="P11" s="62">
        <v>52.1</v>
      </c>
    </row>
    <row r="12" spans="1:16">
      <c r="A12" s="33" t="s">
        <v>235</v>
      </c>
      <c r="B12" s="61">
        <v>-3.6</v>
      </c>
      <c r="C12" s="61"/>
      <c r="D12" s="61">
        <v>2.4</v>
      </c>
      <c r="E12" s="61"/>
      <c r="F12" s="61">
        <v>11</v>
      </c>
      <c r="G12" s="55"/>
      <c r="H12" s="61">
        <v>0.1</v>
      </c>
      <c r="I12" s="61">
        <v>0.4</v>
      </c>
      <c r="J12" s="61">
        <v>3.9</v>
      </c>
      <c r="K12" s="61">
        <v>1.7</v>
      </c>
      <c r="L12" s="61"/>
      <c r="M12" s="61">
        <v>4.4000000000000004</v>
      </c>
      <c r="N12" s="61">
        <v>12.4</v>
      </c>
      <c r="O12" s="61">
        <v>14</v>
      </c>
      <c r="P12" s="62">
        <v>16.7</v>
      </c>
    </row>
    <row r="13" spans="1:16" ht="15" customHeight="1">
      <c r="A13" s="34" t="s">
        <v>152</v>
      </c>
      <c r="B13" s="70">
        <v>-51.300000000000018</v>
      </c>
      <c r="C13" s="70"/>
      <c r="D13" s="70">
        <v>-49.6</v>
      </c>
      <c r="E13" s="70"/>
      <c r="F13" s="70">
        <v>-45</v>
      </c>
      <c r="G13" s="70"/>
      <c r="H13" s="70">
        <v>-16.799999999999997</v>
      </c>
      <c r="I13" s="70">
        <v>-32.79999999999999</v>
      </c>
      <c r="J13" s="70">
        <v>-48.300000000000011</v>
      </c>
      <c r="K13" s="70">
        <v>-69.5</v>
      </c>
      <c r="L13" s="70"/>
      <c r="M13" s="70">
        <v>-15.799999999999992</v>
      </c>
      <c r="N13" s="70">
        <v>-25.79999999999999</v>
      </c>
      <c r="O13" s="70">
        <v>-46.2</v>
      </c>
      <c r="P13" s="71">
        <v>-73.100000000000009</v>
      </c>
    </row>
    <row r="14" spans="1:16">
      <c r="A14" s="11" t="s">
        <v>153</v>
      </c>
      <c r="B14" s="61">
        <v>-2.2000000000000002</v>
      </c>
      <c r="C14" s="61"/>
      <c r="D14" s="61">
        <v>1.3</v>
      </c>
      <c r="E14" s="61"/>
      <c r="F14" s="61">
        <v>-2.2999999999999998</v>
      </c>
      <c r="G14" s="55"/>
      <c r="H14" s="61">
        <v>1</v>
      </c>
      <c r="I14" s="61">
        <v>3</v>
      </c>
      <c r="J14" s="61">
        <v>3.5</v>
      </c>
      <c r="K14" s="61">
        <v>2.4</v>
      </c>
      <c r="L14" s="61"/>
      <c r="M14" s="61">
        <v>-1</v>
      </c>
      <c r="N14" s="61">
        <v>-0.7</v>
      </c>
      <c r="O14" s="61">
        <v>-1.1000000000000001</v>
      </c>
      <c r="P14" s="62">
        <v>-1.7</v>
      </c>
    </row>
    <row r="15" spans="1:16">
      <c r="A15" s="11" t="s">
        <v>154</v>
      </c>
      <c r="B15" s="61">
        <v>-84.7</v>
      </c>
      <c r="C15" s="61"/>
      <c r="D15" s="61">
        <v>-74.3</v>
      </c>
      <c r="E15" s="61"/>
      <c r="F15" s="61">
        <v>-68.400000000000006</v>
      </c>
      <c r="G15" s="55"/>
      <c r="H15" s="61">
        <v>-12</v>
      </c>
      <c r="I15" s="61">
        <v>-28.9</v>
      </c>
      <c r="J15" s="61">
        <v>-51.1</v>
      </c>
      <c r="K15" s="61">
        <v>-82.2</v>
      </c>
      <c r="L15" s="61"/>
      <c r="M15" s="61">
        <v>-24.6</v>
      </c>
      <c r="N15" s="61">
        <v>-64.900000000000006</v>
      </c>
      <c r="O15" s="61">
        <v>-112.6</v>
      </c>
      <c r="P15" s="62">
        <v>-168.1</v>
      </c>
    </row>
    <row r="16" spans="1:16" ht="24.95" customHeight="1">
      <c r="A16" s="38" t="s">
        <v>155</v>
      </c>
      <c r="B16" s="61">
        <v>6.6</v>
      </c>
      <c r="C16" s="61"/>
      <c r="D16" s="61">
        <v>-1.1000000000000001</v>
      </c>
      <c r="E16" s="61"/>
      <c r="F16" s="61">
        <v>0.4</v>
      </c>
      <c r="G16" s="55"/>
      <c r="H16" s="61">
        <v>1</v>
      </c>
      <c r="I16" s="61">
        <v>7.3</v>
      </c>
      <c r="J16" s="61">
        <v>2.1</v>
      </c>
      <c r="K16" s="61">
        <v>8.4</v>
      </c>
      <c r="L16" s="61"/>
      <c r="M16" s="61">
        <v>-8.8000000000000007</v>
      </c>
      <c r="N16" s="61">
        <v>-8.1999999999999993</v>
      </c>
      <c r="O16" s="61">
        <v>-4.9000000000000004</v>
      </c>
      <c r="P16" s="62">
        <v>2.7</v>
      </c>
    </row>
    <row r="17" spans="1:16" ht="15" customHeight="1">
      <c r="A17" s="34" t="s">
        <v>156</v>
      </c>
      <c r="B17" s="70">
        <v>-131.60000000000002</v>
      </c>
      <c r="C17" s="70"/>
      <c r="D17" s="70">
        <v>-123.69999999999999</v>
      </c>
      <c r="E17" s="70"/>
      <c r="F17" s="70">
        <v>-115.3</v>
      </c>
      <c r="G17" s="70"/>
      <c r="H17" s="70">
        <v>-26.799999999999997</v>
      </c>
      <c r="I17" s="70">
        <v>-51.399999999999991</v>
      </c>
      <c r="J17" s="70">
        <v>-93.800000000000011</v>
      </c>
      <c r="K17" s="70">
        <v>-140.9</v>
      </c>
      <c r="L17" s="70"/>
      <c r="M17" s="70">
        <v>-50.199999999999989</v>
      </c>
      <c r="N17" s="70">
        <v>-99.6</v>
      </c>
      <c r="O17" s="70">
        <v>-164.8</v>
      </c>
      <c r="P17" s="71">
        <v>-240.20000000000002</v>
      </c>
    </row>
    <row r="18" spans="1:16">
      <c r="A18" s="11" t="s">
        <v>157</v>
      </c>
      <c r="B18" s="61">
        <v>139.30000000000001</v>
      </c>
      <c r="C18" s="61"/>
      <c r="D18" s="61">
        <v>162.5</v>
      </c>
      <c r="E18" s="61"/>
      <c r="F18" s="61">
        <v>176.3</v>
      </c>
      <c r="G18" s="61"/>
      <c r="H18" s="61">
        <v>48.4</v>
      </c>
      <c r="I18" s="61">
        <v>99.1</v>
      </c>
      <c r="J18" s="61">
        <v>147.9</v>
      </c>
      <c r="K18" s="61">
        <v>203.4</v>
      </c>
      <c r="L18" s="61"/>
      <c r="M18" s="61">
        <v>55.9</v>
      </c>
      <c r="N18" s="61">
        <v>112.3</v>
      </c>
      <c r="O18" s="61">
        <v>171.9</v>
      </c>
      <c r="P18" s="62">
        <v>241.6</v>
      </c>
    </row>
    <row r="19" spans="1:16">
      <c r="A19" s="11" t="s">
        <v>158</v>
      </c>
      <c r="B19" s="55">
        <v>-25.4</v>
      </c>
      <c r="C19" s="55"/>
      <c r="D19" s="55">
        <v>-29.1</v>
      </c>
      <c r="E19" s="55"/>
      <c r="F19" s="55">
        <v>-33.299999999999997</v>
      </c>
      <c r="G19" s="61"/>
      <c r="H19" s="55">
        <v>-8.6</v>
      </c>
      <c r="I19" s="55">
        <v>-21.4</v>
      </c>
      <c r="J19" s="55">
        <v>-25</v>
      </c>
      <c r="K19" s="61">
        <v>-37.5</v>
      </c>
      <c r="L19" s="55"/>
      <c r="M19" s="55">
        <v>-5.4</v>
      </c>
      <c r="N19" s="55">
        <v>-18.899999999999999</v>
      </c>
      <c r="O19" s="55">
        <v>-25.6</v>
      </c>
      <c r="P19" s="62">
        <v>-41.8</v>
      </c>
    </row>
    <row r="20" spans="1:16">
      <c r="A20" s="11" t="s">
        <v>159</v>
      </c>
      <c r="B20" s="61">
        <v>-4.5</v>
      </c>
      <c r="C20" s="61"/>
      <c r="D20" s="61">
        <v>-10.199999999999999</v>
      </c>
      <c r="E20" s="61"/>
      <c r="F20" s="61">
        <v>-10.6</v>
      </c>
      <c r="G20" s="61"/>
      <c r="H20" s="61">
        <v>-0.9</v>
      </c>
      <c r="I20" s="61">
        <v>-2.8</v>
      </c>
      <c r="J20" s="61">
        <v>-3.7</v>
      </c>
      <c r="K20" s="61">
        <v>-6.6</v>
      </c>
      <c r="L20" s="61"/>
      <c r="M20" s="61">
        <v>-1.4</v>
      </c>
      <c r="N20" s="61">
        <v>-5.0999999999999996</v>
      </c>
      <c r="O20" s="61">
        <v>-7.2</v>
      </c>
      <c r="P20" s="62">
        <v>-16</v>
      </c>
    </row>
    <row r="21" spans="1:16" ht="15" customHeight="1">
      <c r="A21" s="34" t="s">
        <v>160</v>
      </c>
      <c r="B21" s="70">
        <v>-22.20000000000001</v>
      </c>
      <c r="C21" s="70"/>
      <c r="D21" s="70">
        <v>-0.49999999999998934</v>
      </c>
      <c r="E21" s="70"/>
      <c r="F21" s="70">
        <v>17.100000000000016</v>
      </c>
      <c r="G21" s="70"/>
      <c r="H21" s="70">
        <v>12.100000000000001</v>
      </c>
      <c r="I21" s="70">
        <v>23.500000000000004</v>
      </c>
      <c r="J21" s="70">
        <v>25.399999999999995</v>
      </c>
      <c r="K21" s="70">
        <v>18.399999999999999</v>
      </c>
      <c r="L21" s="70"/>
      <c r="M21" s="70">
        <v>-1.0999999999999903</v>
      </c>
      <c r="N21" s="70">
        <v>-11.299999999999995</v>
      </c>
      <c r="O21" s="70">
        <v>-25.7</v>
      </c>
      <c r="P21" s="71">
        <v>-56.40000000000002</v>
      </c>
    </row>
    <row r="22" spans="1:16" ht="9" customHeight="1">
      <c r="B22" s="81"/>
      <c r="C22" s="81"/>
      <c r="D22" s="81"/>
      <c r="E22" s="81"/>
      <c r="F22" s="81"/>
      <c r="G22" s="81"/>
      <c r="H22" s="81"/>
      <c r="I22" s="89"/>
      <c r="J22" s="81"/>
      <c r="K22" s="81"/>
      <c r="L22" s="81"/>
      <c r="M22" s="81"/>
      <c r="N22" s="81"/>
      <c r="O22" s="81"/>
      <c r="P22" s="81"/>
    </row>
    <row r="23" spans="1:16">
      <c r="A23" s="37" t="s">
        <v>161</v>
      </c>
      <c r="B23" s="80"/>
      <c r="C23" s="80"/>
      <c r="D23" s="80"/>
      <c r="E23" s="80"/>
      <c r="F23" s="80"/>
      <c r="G23" s="80"/>
      <c r="H23" s="80"/>
      <c r="I23" s="90"/>
      <c r="J23" s="80"/>
      <c r="K23" s="80"/>
      <c r="L23" s="80"/>
      <c r="M23" s="80"/>
      <c r="N23" s="80"/>
      <c r="O23" s="80"/>
      <c r="P23" s="80"/>
    </row>
    <row r="24" spans="1:16">
      <c r="A24" s="11" t="s">
        <v>162</v>
      </c>
      <c r="B24" s="61">
        <v>-6</v>
      </c>
      <c r="C24" s="61"/>
      <c r="D24" s="61">
        <v>-5.0999999999999996</v>
      </c>
      <c r="E24" s="61"/>
      <c r="F24" s="61">
        <v>-8</v>
      </c>
      <c r="G24" s="61"/>
      <c r="H24" s="61">
        <v>-2.2000000000000002</v>
      </c>
      <c r="I24" s="61">
        <v>-3.6</v>
      </c>
      <c r="J24" s="61">
        <v>-5</v>
      </c>
      <c r="K24" s="61">
        <v>-7.8999999999999995</v>
      </c>
      <c r="L24" s="61"/>
      <c r="M24" s="61">
        <v>-2.6</v>
      </c>
      <c r="N24" s="61">
        <v>-4.5999999999999996</v>
      </c>
      <c r="O24" s="61">
        <v>-8.4</v>
      </c>
      <c r="P24" s="62">
        <v>-10.9</v>
      </c>
    </row>
    <row r="25" spans="1:16">
      <c r="A25" s="11" t="s">
        <v>163</v>
      </c>
      <c r="B25" s="61">
        <v>-3.5</v>
      </c>
      <c r="C25" s="61"/>
      <c r="D25" s="61">
        <v>-5</v>
      </c>
      <c r="E25" s="61"/>
      <c r="F25" s="61">
        <v>-1.1000000000000001</v>
      </c>
      <c r="G25" s="61"/>
      <c r="H25" s="61">
        <v>-0.2</v>
      </c>
      <c r="I25" s="61">
        <v>-0.4</v>
      </c>
      <c r="J25" s="61">
        <v>-0.4</v>
      </c>
      <c r="K25" s="61">
        <v>-0.4</v>
      </c>
      <c r="L25" s="61"/>
      <c r="M25" s="61">
        <v>0</v>
      </c>
      <c r="N25" s="61">
        <v>0</v>
      </c>
      <c r="O25" s="61">
        <v>-0.1</v>
      </c>
      <c r="P25" s="62">
        <v>-0.2</v>
      </c>
    </row>
    <row r="26" spans="1:16">
      <c r="A26" s="11" t="s">
        <v>164</v>
      </c>
      <c r="B26" s="61">
        <v>19.3</v>
      </c>
      <c r="C26" s="61"/>
      <c r="D26" s="61">
        <v>5.7</v>
      </c>
      <c r="E26" s="61"/>
      <c r="F26" s="61">
        <v>4.9000000000000004</v>
      </c>
      <c r="G26" s="61"/>
      <c r="H26" s="61">
        <v>0.3</v>
      </c>
      <c r="I26" s="61">
        <v>0</v>
      </c>
      <c r="J26" s="61">
        <v>2.2999999999999998</v>
      </c>
      <c r="K26" s="61">
        <v>0.4</v>
      </c>
      <c r="L26" s="61"/>
      <c r="M26" s="61">
        <v>0.1</v>
      </c>
      <c r="N26" s="61">
        <v>0.2</v>
      </c>
      <c r="O26" s="61">
        <v>0.2</v>
      </c>
      <c r="P26" s="62">
        <v>0.7</v>
      </c>
    </row>
    <row r="27" spans="1:16">
      <c r="A27" s="11" t="s">
        <v>165</v>
      </c>
      <c r="B27" s="61">
        <v>0.9</v>
      </c>
      <c r="C27" s="61"/>
      <c r="D27" s="61">
        <v>-0.5</v>
      </c>
      <c r="E27" s="61"/>
      <c r="F27" s="61">
        <v>4</v>
      </c>
      <c r="G27" s="61"/>
      <c r="H27" s="61">
        <v>-0.3</v>
      </c>
      <c r="I27" s="61">
        <v>-0.2</v>
      </c>
      <c r="J27" s="61">
        <v>-0.6</v>
      </c>
      <c r="K27" s="61">
        <v>-1</v>
      </c>
      <c r="L27" s="61"/>
      <c r="M27" s="61">
        <v>-1</v>
      </c>
      <c r="N27" s="61">
        <v>-1.9</v>
      </c>
      <c r="O27" s="61">
        <v>-2</v>
      </c>
      <c r="P27" s="62">
        <v>-2</v>
      </c>
    </row>
    <row r="28" spans="1:16">
      <c r="A28" s="11" t="s">
        <v>185</v>
      </c>
      <c r="B28" s="61">
        <v>1.3</v>
      </c>
      <c r="C28" s="61"/>
      <c r="D28" s="61">
        <v>0</v>
      </c>
      <c r="E28" s="61"/>
      <c r="F28" s="61">
        <v>4.3</v>
      </c>
      <c r="G28" s="61"/>
      <c r="H28" s="61" t="s">
        <v>34</v>
      </c>
      <c r="I28" s="61">
        <v>0</v>
      </c>
      <c r="J28" s="61" t="s">
        <v>34</v>
      </c>
      <c r="K28" s="61">
        <v>0</v>
      </c>
      <c r="L28" s="61"/>
      <c r="M28" s="61">
        <v>0</v>
      </c>
      <c r="N28" s="61">
        <v>0</v>
      </c>
      <c r="O28" s="61">
        <v>0</v>
      </c>
      <c r="P28" s="62">
        <v>0</v>
      </c>
    </row>
    <row r="29" spans="1:16">
      <c r="A29" s="11" t="s">
        <v>166</v>
      </c>
      <c r="B29" s="61">
        <v>-0.4</v>
      </c>
      <c r="C29" s="61"/>
      <c r="D29" s="61">
        <v>-0.5</v>
      </c>
      <c r="E29" s="61"/>
      <c r="F29" s="61">
        <v>-0.3</v>
      </c>
      <c r="G29" s="61"/>
      <c r="H29" s="61">
        <v>-0.3</v>
      </c>
      <c r="I29" s="61">
        <v>-0.2</v>
      </c>
      <c r="J29" s="61">
        <v>-0.6</v>
      </c>
      <c r="K29" s="61">
        <v>-1</v>
      </c>
      <c r="L29" s="61"/>
      <c r="M29" s="61">
        <v>-1</v>
      </c>
      <c r="N29" s="61">
        <v>-1.9</v>
      </c>
      <c r="O29" s="61">
        <v>-2</v>
      </c>
      <c r="P29" s="62">
        <v>-2</v>
      </c>
    </row>
    <row r="30" spans="1:16">
      <c r="A30" s="11" t="s">
        <v>167</v>
      </c>
      <c r="B30" s="61">
        <v>-0.2</v>
      </c>
      <c r="C30" s="61"/>
      <c r="D30" s="61">
        <v>0</v>
      </c>
      <c r="E30" s="61"/>
      <c r="F30" s="61">
        <v>0</v>
      </c>
      <c r="G30" s="61"/>
      <c r="H30" s="61" t="s">
        <v>34</v>
      </c>
      <c r="I30" s="61">
        <v>0</v>
      </c>
      <c r="J30" s="61">
        <v>-5.2</v>
      </c>
      <c r="K30" s="61">
        <v>-3.4</v>
      </c>
      <c r="L30" s="61"/>
      <c r="M30" s="61">
        <v>-0.2</v>
      </c>
      <c r="N30" s="61">
        <v>-0.3</v>
      </c>
      <c r="O30" s="61">
        <v>-0.3</v>
      </c>
      <c r="P30" s="62">
        <v>-0.5</v>
      </c>
    </row>
    <row r="31" spans="1:16" ht="15" customHeight="1">
      <c r="A31" s="34" t="s">
        <v>168</v>
      </c>
      <c r="B31" s="70">
        <v>10.500000000000002</v>
      </c>
      <c r="C31" s="70"/>
      <c r="D31" s="70">
        <v>-4.8999999999999995</v>
      </c>
      <c r="E31" s="70"/>
      <c r="F31" s="70">
        <v>-0.19999999999999929</v>
      </c>
      <c r="G31" s="70"/>
      <c r="H31" s="70">
        <v>-2.4000000000000004</v>
      </c>
      <c r="I31" s="70">
        <v>-4.2</v>
      </c>
      <c r="J31" s="70">
        <v>-8.9</v>
      </c>
      <c r="K31" s="70">
        <v>-12.299999999999999</v>
      </c>
      <c r="L31" s="70"/>
      <c r="M31" s="70">
        <v>-3.7</v>
      </c>
      <c r="N31" s="70">
        <v>-6.5999999999999988</v>
      </c>
      <c r="O31" s="70">
        <v>-10.6</v>
      </c>
      <c r="P31" s="71">
        <v>-12.9</v>
      </c>
    </row>
    <row r="32" spans="1:16" ht="9" customHeight="1">
      <c r="B32" s="81"/>
      <c r="C32" s="81"/>
      <c r="D32" s="81"/>
      <c r="E32" s="81"/>
      <c r="F32" s="81"/>
      <c r="G32" s="81"/>
      <c r="H32" s="81"/>
      <c r="I32" s="89"/>
      <c r="J32" s="81"/>
      <c r="K32" s="81"/>
      <c r="L32" s="81"/>
      <c r="M32" s="81"/>
      <c r="N32" s="81"/>
      <c r="O32" s="81"/>
      <c r="P32" s="81"/>
    </row>
    <row r="33" spans="1:16">
      <c r="A33" s="37" t="s">
        <v>169</v>
      </c>
      <c r="B33" s="80"/>
      <c r="C33" s="80"/>
      <c r="D33" s="80"/>
      <c r="E33" s="80"/>
      <c r="F33" s="80"/>
      <c r="G33" s="80"/>
      <c r="H33" s="80"/>
      <c r="I33" s="90"/>
      <c r="J33" s="80"/>
      <c r="K33" s="80"/>
      <c r="L33" s="80"/>
      <c r="M33" s="80"/>
      <c r="N33" s="80"/>
      <c r="O33" s="80"/>
      <c r="P33" s="80"/>
    </row>
    <row r="34" spans="1:16">
      <c r="A34" s="11" t="s">
        <v>186</v>
      </c>
      <c r="B34" s="61">
        <v>0</v>
      </c>
      <c r="C34" s="61"/>
      <c r="D34" s="61">
        <v>0</v>
      </c>
      <c r="E34" s="61"/>
      <c r="F34" s="61">
        <v>-0.1</v>
      </c>
      <c r="G34" s="61"/>
      <c r="H34" s="61" t="s">
        <v>34</v>
      </c>
      <c r="I34" s="61">
        <v>0</v>
      </c>
      <c r="J34" s="61" t="s">
        <v>34</v>
      </c>
      <c r="K34" s="61">
        <v>0.1</v>
      </c>
      <c r="L34" s="61"/>
      <c r="M34" s="61">
        <v>0</v>
      </c>
      <c r="N34" s="61">
        <v>0</v>
      </c>
      <c r="O34" s="61">
        <v>0</v>
      </c>
      <c r="P34" s="62">
        <v>0</v>
      </c>
    </row>
    <row r="35" spans="1:16">
      <c r="A35" s="11" t="s">
        <v>187</v>
      </c>
      <c r="B35" s="61">
        <v>0</v>
      </c>
      <c r="C35" s="61"/>
      <c r="D35" s="61">
        <v>0</v>
      </c>
      <c r="E35" s="61"/>
      <c r="F35" s="61">
        <v>0</v>
      </c>
      <c r="G35" s="61"/>
      <c r="H35" s="61" t="s">
        <v>34</v>
      </c>
      <c r="I35" s="61">
        <v>0</v>
      </c>
      <c r="J35" s="61" t="s">
        <v>34</v>
      </c>
      <c r="K35" s="61">
        <v>24.400000000000002</v>
      </c>
      <c r="L35" s="61"/>
      <c r="M35" s="61">
        <v>0</v>
      </c>
      <c r="N35" s="61">
        <v>0</v>
      </c>
      <c r="O35" s="61">
        <v>0</v>
      </c>
      <c r="P35" s="62">
        <v>0</v>
      </c>
    </row>
    <row r="36" spans="1:16">
      <c r="A36" s="11" t="s">
        <v>170</v>
      </c>
      <c r="B36" s="61">
        <v>522.1</v>
      </c>
      <c r="C36" s="61"/>
      <c r="D36" s="61">
        <v>189.9</v>
      </c>
      <c r="E36" s="61"/>
      <c r="F36" s="61">
        <v>288.3</v>
      </c>
      <c r="G36" s="61"/>
      <c r="H36" s="61">
        <v>73.099999999999994</v>
      </c>
      <c r="I36" s="61">
        <v>138</v>
      </c>
      <c r="J36" s="61">
        <v>137.4</v>
      </c>
      <c r="K36" s="61">
        <v>199.2</v>
      </c>
      <c r="L36" s="61"/>
      <c r="M36" s="61">
        <v>110.4</v>
      </c>
      <c r="N36" s="61">
        <v>171.6</v>
      </c>
      <c r="O36" s="61">
        <v>238.4</v>
      </c>
      <c r="P36" s="62">
        <v>447.4</v>
      </c>
    </row>
    <row r="37" spans="1:16">
      <c r="A37" s="11" t="s">
        <v>171</v>
      </c>
      <c r="B37" s="61">
        <v>-509.2</v>
      </c>
      <c r="C37" s="61"/>
      <c r="D37" s="61">
        <v>-180.2</v>
      </c>
      <c r="E37" s="61"/>
      <c r="F37" s="61">
        <v>-281.39999999999998</v>
      </c>
      <c r="G37" s="61"/>
      <c r="H37" s="61">
        <v>-61.7</v>
      </c>
      <c r="I37" s="61">
        <v>-150.1</v>
      </c>
      <c r="J37" s="61">
        <v>-143.69999999999999</v>
      </c>
      <c r="K37" s="61">
        <v>-210.5</v>
      </c>
      <c r="L37" s="61"/>
      <c r="M37" s="61">
        <v>-107.7</v>
      </c>
      <c r="N37" s="61">
        <v>-144.19999999999999</v>
      </c>
      <c r="O37" s="61">
        <v>-191.9</v>
      </c>
      <c r="P37" s="62">
        <v>-348.3</v>
      </c>
    </row>
    <row r="38" spans="1:16">
      <c r="A38" s="11" t="s">
        <v>172</v>
      </c>
      <c r="B38" s="61">
        <v>-0.4</v>
      </c>
      <c r="C38" s="61"/>
      <c r="D38" s="61">
        <v>-0.6</v>
      </c>
      <c r="E38" s="61"/>
      <c r="F38" s="61">
        <v>-10</v>
      </c>
      <c r="G38" s="61"/>
      <c r="H38" s="61">
        <v>-0.2</v>
      </c>
      <c r="I38" s="61">
        <v>-7.2</v>
      </c>
      <c r="J38" s="61">
        <v>-10.3</v>
      </c>
      <c r="K38" s="61">
        <v>-12.3</v>
      </c>
      <c r="L38" s="61"/>
      <c r="M38" s="61">
        <v>-2.9</v>
      </c>
      <c r="N38" s="61">
        <v>-18.2</v>
      </c>
      <c r="O38" s="61">
        <v>-19.5</v>
      </c>
      <c r="P38" s="62">
        <v>-24.9</v>
      </c>
    </row>
    <row r="39" spans="1:16" ht="15" customHeight="1">
      <c r="A39" s="34" t="s">
        <v>173</v>
      </c>
      <c r="B39" s="70">
        <v>12.500000000000034</v>
      </c>
      <c r="C39" s="70"/>
      <c r="D39" s="70">
        <v>9.1000000000000174</v>
      </c>
      <c r="E39" s="70"/>
      <c r="F39" s="70">
        <v>-3.1999999999999886</v>
      </c>
      <c r="G39" s="70"/>
      <c r="H39" s="70">
        <v>11.199999999999992</v>
      </c>
      <c r="I39" s="70">
        <v>-19.299999999999994</v>
      </c>
      <c r="J39" s="70">
        <v>-16.599999999999984</v>
      </c>
      <c r="K39" s="70">
        <v>0.89999999999998792</v>
      </c>
      <c r="L39" s="70"/>
      <c r="M39" s="70">
        <v>-0.19999999999999707</v>
      </c>
      <c r="N39" s="70">
        <v>9.2000000000000064</v>
      </c>
      <c r="O39" s="70">
        <v>27</v>
      </c>
      <c r="P39" s="71">
        <v>74.200000000000017</v>
      </c>
    </row>
    <row r="40" spans="1:16">
      <c r="A40" s="11" t="s">
        <v>174</v>
      </c>
      <c r="B40" s="61">
        <v>0.80000000000002558</v>
      </c>
      <c r="C40" s="61"/>
      <c r="D40" s="61">
        <v>3.7000000000000286</v>
      </c>
      <c r="E40" s="61"/>
      <c r="F40" s="61">
        <v>13.700000000000028</v>
      </c>
      <c r="G40" s="61"/>
      <c r="H40" s="61">
        <v>20.899999999999991</v>
      </c>
      <c r="I40" s="61">
        <v>0</v>
      </c>
      <c r="J40" s="61">
        <v>-9.9999999999990763E-2</v>
      </c>
      <c r="K40" s="61">
        <v>6.9999999999999876</v>
      </c>
      <c r="L40" s="61"/>
      <c r="M40" s="61">
        <v>-4.9999999999999876</v>
      </c>
      <c r="N40" s="61">
        <v>-8.6999999999999886</v>
      </c>
      <c r="O40" s="61">
        <v>-9.3000000000000398</v>
      </c>
      <c r="P40" s="62">
        <v>4.8999999999999915</v>
      </c>
    </row>
    <row r="41" spans="1:16">
      <c r="A41" s="11" t="s">
        <v>175</v>
      </c>
      <c r="B41" s="61">
        <v>9.3000000000000007</v>
      </c>
      <c r="C41" s="61"/>
      <c r="D41" s="61">
        <v>10.1</v>
      </c>
      <c r="E41" s="61"/>
      <c r="F41" s="61">
        <v>13.8</v>
      </c>
      <c r="G41" s="61"/>
      <c r="H41" s="61">
        <v>27.5</v>
      </c>
      <c r="I41" s="61">
        <v>27.5</v>
      </c>
      <c r="J41" s="61">
        <v>27.5</v>
      </c>
      <c r="K41" s="61">
        <v>27.5</v>
      </c>
      <c r="L41" s="61"/>
      <c r="M41" s="61">
        <v>34.5</v>
      </c>
      <c r="N41" s="61">
        <v>34.5</v>
      </c>
      <c r="O41" s="61">
        <v>34.5</v>
      </c>
      <c r="P41" s="62">
        <v>34.5</v>
      </c>
    </row>
    <row r="42" spans="1:16">
      <c r="A42" s="34" t="s">
        <v>176</v>
      </c>
      <c r="B42" s="70">
        <v>10.100000000000026</v>
      </c>
      <c r="C42" s="70"/>
      <c r="D42" s="70">
        <v>13.800000000000029</v>
      </c>
      <c r="E42" s="70"/>
      <c r="F42" s="70">
        <v>27.500000000000028</v>
      </c>
      <c r="G42" s="70"/>
      <c r="H42" s="70">
        <v>48.399999999999991</v>
      </c>
      <c r="I42" s="70">
        <v>27.5</v>
      </c>
      <c r="J42" s="70">
        <v>27.400000000000009</v>
      </c>
      <c r="K42" s="70">
        <v>34.499999999999986</v>
      </c>
      <c r="L42" s="70"/>
      <c r="M42" s="70">
        <v>29.500000000000014</v>
      </c>
      <c r="N42" s="70">
        <v>25.800000000000011</v>
      </c>
      <c r="O42" s="70">
        <v>25.19999999999996</v>
      </c>
      <c r="P42" s="71">
        <v>39.399999999999991</v>
      </c>
    </row>
  </sheetData>
  <mergeCells count="1">
    <mergeCell ref="A1:K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3CCD3-A018-4D64-B033-9B450F921755}">
  <dimension ref="A1:P16"/>
  <sheetViews>
    <sheetView showGridLines="0" zoomScaleNormal="100" workbookViewId="0">
      <selection sqref="A1:K1"/>
    </sheetView>
  </sheetViews>
  <sheetFormatPr defaultColWidth="8.85546875" defaultRowHeight="15" outlineLevelCol="1"/>
  <cols>
    <col min="1" max="1" width="32.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2</v>
      </c>
      <c r="B1" s="111"/>
      <c r="C1" s="111"/>
      <c r="D1" s="111"/>
      <c r="E1" s="111"/>
      <c r="F1" s="111"/>
      <c r="G1" s="111"/>
      <c r="H1" s="111"/>
      <c r="I1" s="111"/>
      <c r="J1" s="111"/>
      <c r="K1" s="111"/>
      <c r="L1" s="5"/>
      <c r="M1" s="5"/>
      <c r="N1" s="5"/>
      <c r="O1" s="5"/>
      <c r="P1" s="5"/>
    </row>
    <row r="2" spans="1:16">
      <c r="A2" s="6" t="s">
        <v>12</v>
      </c>
      <c r="B2" s="15" t="s">
        <v>181</v>
      </c>
      <c r="C2" s="15"/>
      <c r="D2" s="15" t="s">
        <v>182</v>
      </c>
      <c r="E2" s="15"/>
      <c r="F2" s="15" t="s">
        <v>183</v>
      </c>
      <c r="G2" s="15"/>
      <c r="H2" s="86" t="s">
        <v>212</v>
      </c>
      <c r="I2" s="86" t="s">
        <v>192</v>
      </c>
      <c r="J2" s="86" t="s">
        <v>211</v>
      </c>
      <c r="K2" s="15" t="s">
        <v>184</v>
      </c>
      <c r="L2" s="15"/>
      <c r="M2" s="86" t="s">
        <v>213</v>
      </c>
      <c r="N2" s="86" t="s">
        <v>193</v>
      </c>
      <c r="O2" s="86" t="s">
        <v>225</v>
      </c>
      <c r="P2" s="15" t="s">
        <v>236</v>
      </c>
    </row>
    <row r="3" spans="1:16">
      <c r="A3" s="7" t="s">
        <v>13</v>
      </c>
      <c r="B3" s="55">
        <v>139.9</v>
      </c>
      <c r="C3" s="55"/>
      <c r="D3" s="55">
        <v>162.5</v>
      </c>
      <c r="E3" s="55"/>
      <c r="F3" s="55">
        <v>176.3</v>
      </c>
      <c r="G3" s="55"/>
      <c r="H3" s="94">
        <v>48.4</v>
      </c>
      <c r="I3" s="55">
        <v>99.1</v>
      </c>
      <c r="J3" s="55">
        <v>147.9</v>
      </c>
      <c r="K3" s="55">
        <v>203.4</v>
      </c>
      <c r="L3" s="55"/>
      <c r="M3" s="55">
        <v>55.9</v>
      </c>
      <c r="N3" s="55">
        <v>112.3</v>
      </c>
      <c r="O3" s="55">
        <v>171.9</v>
      </c>
      <c r="P3" s="56">
        <v>241.6</v>
      </c>
    </row>
    <row r="4" spans="1:16">
      <c r="A4" s="9" t="s">
        <v>14</v>
      </c>
      <c r="B4" s="57">
        <v>-29</v>
      </c>
      <c r="C4" s="57"/>
      <c r="D4" s="57">
        <v>-31.1</v>
      </c>
      <c r="E4" s="57"/>
      <c r="F4" s="57">
        <v>-37.5</v>
      </c>
      <c r="G4" s="57"/>
      <c r="H4" s="95">
        <v>-10.1</v>
      </c>
      <c r="I4" s="57">
        <v>-20.6</v>
      </c>
      <c r="J4" s="57">
        <v>-30.6</v>
      </c>
      <c r="K4" s="57">
        <v>-41.5</v>
      </c>
      <c r="L4" s="57"/>
      <c r="M4" s="57">
        <v>-10.4</v>
      </c>
      <c r="N4" s="57">
        <v>-21.1</v>
      </c>
      <c r="O4" s="57">
        <v>-32.200000000000003</v>
      </c>
      <c r="P4" s="58">
        <v>-46</v>
      </c>
    </row>
    <row r="5" spans="1:16">
      <c r="A5" s="10" t="s">
        <v>15</v>
      </c>
      <c r="B5" s="59">
        <v>110.9</v>
      </c>
      <c r="C5" s="59"/>
      <c r="D5" s="59">
        <v>131.4</v>
      </c>
      <c r="E5" s="59"/>
      <c r="F5" s="59">
        <v>138.80000000000001</v>
      </c>
      <c r="G5" s="59"/>
      <c r="H5" s="59">
        <v>38.299999999999997</v>
      </c>
      <c r="I5" s="59">
        <v>78.5</v>
      </c>
      <c r="J5" s="59">
        <v>117.30000000000001</v>
      </c>
      <c r="K5" s="59">
        <v>161.9</v>
      </c>
      <c r="L5" s="59"/>
      <c r="M5" s="59">
        <v>45.5</v>
      </c>
      <c r="N5" s="59">
        <v>91.199999999999989</v>
      </c>
      <c r="O5" s="59">
        <v>139.69999999999999</v>
      </c>
      <c r="P5" s="60">
        <v>195.6</v>
      </c>
    </row>
    <row r="6" spans="1:16">
      <c r="A6" s="11" t="s">
        <v>16</v>
      </c>
      <c r="B6" s="61">
        <v>7.2</v>
      </c>
      <c r="C6" s="61"/>
      <c r="D6" s="61">
        <v>7.7</v>
      </c>
      <c r="E6" s="61"/>
      <c r="F6" s="61">
        <v>8.9</v>
      </c>
      <c r="G6" s="61"/>
      <c r="H6" s="96">
        <v>2.5</v>
      </c>
      <c r="I6" s="61">
        <v>5.0999999999999996</v>
      </c>
      <c r="J6" s="61">
        <v>7.6</v>
      </c>
      <c r="K6" s="61">
        <v>10.5</v>
      </c>
      <c r="L6" s="61"/>
      <c r="M6" s="61">
        <v>2.4</v>
      </c>
      <c r="N6" s="61">
        <v>4.5999999999999996</v>
      </c>
      <c r="O6" s="61">
        <v>6.1</v>
      </c>
      <c r="P6" s="62">
        <v>7.5</v>
      </c>
    </row>
    <row r="7" spans="1:16">
      <c r="A7" s="9" t="s">
        <v>17</v>
      </c>
      <c r="B7" s="57">
        <v>6.4</v>
      </c>
      <c r="C7" s="57"/>
      <c r="D7" s="57">
        <v>5.4</v>
      </c>
      <c r="E7" s="57"/>
      <c r="F7" s="57">
        <v>4.0999999999999996</v>
      </c>
      <c r="G7" s="57"/>
      <c r="H7" s="95">
        <v>0.9</v>
      </c>
      <c r="I7" s="57">
        <v>1.8</v>
      </c>
      <c r="J7" s="57">
        <v>2.4</v>
      </c>
      <c r="K7" s="57">
        <v>2.7</v>
      </c>
      <c r="L7" s="57"/>
      <c r="M7" s="57">
        <v>0.3</v>
      </c>
      <c r="N7" s="57">
        <v>0.6</v>
      </c>
      <c r="O7" s="57">
        <v>0.8</v>
      </c>
      <c r="P7" s="58">
        <v>1</v>
      </c>
    </row>
    <row r="8" spans="1:16">
      <c r="A8" s="12" t="s">
        <v>18</v>
      </c>
      <c r="B8" s="59">
        <v>124.50000000000001</v>
      </c>
      <c r="C8" s="59"/>
      <c r="D8" s="59">
        <v>144.5</v>
      </c>
      <c r="E8" s="59"/>
      <c r="F8" s="59">
        <v>151.80000000000001</v>
      </c>
      <c r="G8" s="59"/>
      <c r="H8" s="59">
        <v>41.699999999999996</v>
      </c>
      <c r="I8" s="59">
        <v>85.399999999999991</v>
      </c>
      <c r="J8" s="59">
        <v>127.30000000000001</v>
      </c>
      <c r="K8" s="59">
        <v>175.1</v>
      </c>
      <c r="L8" s="59"/>
      <c r="M8" s="59">
        <v>48.199999999999996</v>
      </c>
      <c r="N8" s="59">
        <v>96.399999999999977</v>
      </c>
      <c r="O8" s="59">
        <v>146.6</v>
      </c>
      <c r="P8" s="60">
        <v>204.1</v>
      </c>
    </row>
    <row r="9" spans="1:16">
      <c r="A9" s="7" t="s">
        <v>19</v>
      </c>
      <c r="B9" s="61">
        <v>-38.5</v>
      </c>
      <c r="C9" s="61"/>
      <c r="D9" s="61">
        <v>-42.7</v>
      </c>
      <c r="E9" s="61"/>
      <c r="F9" s="61">
        <v>-39.1</v>
      </c>
      <c r="G9" s="61"/>
      <c r="H9" s="96">
        <v>-9.5</v>
      </c>
      <c r="I9" s="61">
        <v>-19.7</v>
      </c>
      <c r="J9" s="61">
        <v>-29.1</v>
      </c>
      <c r="K9" s="61">
        <v>-41.5</v>
      </c>
      <c r="L9" s="61"/>
      <c r="M9" s="61">
        <v>-13.3</v>
      </c>
      <c r="N9" s="61">
        <v>-26.8</v>
      </c>
      <c r="O9" s="61">
        <v>-37.4</v>
      </c>
      <c r="P9" s="62">
        <v>-52.1</v>
      </c>
    </row>
    <row r="10" spans="1:16">
      <c r="A10" s="7" t="s">
        <v>20</v>
      </c>
      <c r="B10" s="61">
        <v>-69.800000000000011</v>
      </c>
      <c r="C10" s="61"/>
      <c r="D10" s="61">
        <v>-72.900000000000006</v>
      </c>
      <c r="E10" s="61"/>
      <c r="F10" s="61">
        <v>-77.899999999999991</v>
      </c>
      <c r="G10" s="61"/>
      <c r="H10" s="96">
        <v>-21.5</v>
      </c>
      <c r="I10" s="61">
        <v>-44.2</v>
      </c>
      <c r="J10" s="61">
        <v>-66.400000000000006</v>
      </c>
      <c r="K10" s="61">
        <v>-92.2</v>
      </c>
      <c r="L10" s="61"/>
      <c r="M10" s="61">
        <v>-23.9</v>
      </c>
      <c r="N10" s="61">
        <v>-44.4</v>
      </c>
      <c r="O10" s="61">
        <v>-68.400000000000006</v>
      </c>
      <c r="P10" s="62">
        <v>-98.399999999999991</v>
      </c>
    </row>
    <row r="11" spans="1:16">
      <c r="A11" s="9" t="s">
        <v>21</v>
      </c>
      <c r="B11" s="57">
        <v>1.1000000000000001</v>
      </c>
      <c r="C11" s="57"/>
      <c r="D11" s="57">
        <v>-7.4</v>
      </c>
      <c r="E11" s="57"/>
      <c r="F11" s="57">
        <v>-6.4</v>
      </c>
      <c r="G11" s="57"/>
      <c r="H11" s="95">
        <v>-2.4</v>
      </c>
      <c r="I11" s="57">
        <v>-2.2000000000000002</v>
      </c>
      <c r="J11" s="57">
        <v>-4</v>
      </c>
      <c r="K11" s="57">
        <v>-3.7</v>
      </c>
      <c r="L11" s="57"/>
      <c r="M11" s="57">
        <v>-2.2999999999999998</v>
      </c>
      <c r="N11" s="57">
        <v>-5.7</v>
      </c>
      <c r="O11" s="57">
        <v>-8.4</v>
      </c>
      <c r="P11" s="58">
        <v>-11.7</v>
      </c>
    </row>
    <row r="12" spans="1:16">
      <c r="A12" s="10" t="s">
        <v>22</v>
      </c>
      <c r="B12" s="63">
        <v>17.300000000000004</v>
      </c>
      <c r="C12" s="63"/>
      <c r="D12" s="63">
        <v>21.499999999999993</v>
      </c>
      <c r="E12" s="63"/>
      <c r="F12" s="63">
        <v>28.400000000000027</v>
      </c>
      <c r="G12" s="63"/>
      <c r="H12" s="63">
        <v>8.2999999999999954</v>
      </c>
      <c r="I12" s="63">
        <v>19.299999999999986</v>
      </c>
      <c r="J12" s="63">
        <v>27.800000000000011</v>
      </c>
      <c r="K12" s="63">
        <v>37.699999999999989</v>
      </c>
      <c r="L12" s="63"/>
      <c r="M12" s="63">
        <v>8.6999999999999922</v>
      </c>
      <c r="N12" s="63">
        <v>19.499999999999982</v>
      </c>
      <c r="O12" s="63">
        <v>32.399999999999984</v>
      </c>
      <c r="P12" s="64">
        <v>41.900000000000006</v>
      </c>
    </row>
    <row r="13" spans="1:16">
      <c r="A13" s="7" t="s">
        <v>5</v>
      </c>
      <c r="B13" s="61">
        <v>-6.1000000000000005</v>
      </c>
      <c r="C13" s="61"/>
      <c r="D13" s="61">
        <v>-6.8</v>
      </c>
      <c r="E13" s="61"/>
      <c r="F13" s="61">
        <v>-6.5000000000000009</v>
      </c>
      <c r="G13" s="61"/>
      <c r="H13" s="96">
        <v>-2.9</v>
      </c>
      <c r="I13" s="61">
        <v>-4.4000000000000004</v>
      </c>
      <c r="J13" s="61">
        <v>-6.7</v>
      </c>
      <c r="K13" s="61">
        <v>-8.8999999999999986</v>
      </c>
      <c r="L13" s="61"/>
      <c r="M13" s="61">
        <v>-2.2999999999999998</v>
      </c>
      <c r="N13" s="61">
        <v>-4.3</v>
      </c>
      <c r="O13" s="61">
        <v>-8.8000000000000007</v>
      </c>
      <c r="P13" s="62">
        <v>-12.8</v>
      </c>
    </row>
    <row r="14" spans="1:16" ht="24.95" customHeight="1">
      <c r="A14" s="54" t="s">
        <v>224</v>
      </c>
      <c r="B14" s="65">
        <v>10.100000000000003</v>
      </c>
      <c r="C14" s="65"/>
      <c r="D14" s="65">
        <v>22.100000000000009</v>
      </c>
      <c r="E14" s="65"/>
      <c r="F14" s="65">
        <v>28.399999999999991</v>
      </c>
      <c r="G14" s="65"/>
      <c r="H14" s="98">
        <v>7.8</v>
      </c>
      <c r="I14" s="65">
        <v>17.100000000000001</v>
      </c>
      <c r="J14" s="65">
        <v>25.1</v>
      </c>
      <c r="K14" s="65">
        <v>32.499999999999993</v>
      </c>
      <c r="L14" s="65"/>
      <c r="M14" s="65">
        <v>8.6999999999999993</v>
      </c>
      <c r="N14" s="65">
        <v>20.9</v>
      </c>
      <c r="O14" s="65">
        <v>31.999999999999986</v>
      </c>
      <c r="P14" s="66">
        <v>40.800000000000004</v>
      </c>
    </row>
    <row r="15" spans="1:16">
      <c r="A15" s="10" t="s">
        <v>23</v>
      </c>
      <c r="B15" s="63">
        <v>11.200000000000003</v>
      </c>
      <c r="C15" s="63"/>
      <c r="D15" s="63">
        <v>14.699999999999992</v>
      </c>
      <c r="E15" s="63"/>
      <c r="F15" s="63">
        <v>21.900000000000027</v>
      </c>
      <c r="G15" s="63"/>
      <c r="H15" s="63">
        <v>5.399999999999995</v>
      </c>
      <c r="I15" s="63">
        <v>14.899999999999986</v>
      </c>
      <c r="J15" s="63">
        <v>21.100000000000012</v>
      </c>
      <c r="K15" s="63">
        <v>28.79999999999999</v>
      </c>
      <c r="L15" s="63"/>
      <c r="M15" s="63">
        <v>6.3999999999999924</v>
      </c>
      <c r="N15" s="63">
        <v>15.199999999999982</v>
      </c>
      <c r="O15" s="63">
        <v>23.6</v>
      </c>
      <c r="P15" s="64">
        <v>29.100000000000005</v>
      </c>
    </row>
    <row r="16" spans="1:16">
      <c r="D16" s="52"/>
      <c r="F16" s="52"/>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7C3B-1198-4225-A441-75B44258712E}">
  <dimension ref="A1:P22"/>
  <sheetViews>
    <sheetView showGridLines="0" zoomScaleNormal="100" workbookViewId="0">
      <selection sqref="A1:K1"/>
    </sheetView>
  </sheetViews>
  <sheetFormatPr defaultColWidth="8.85546875" defaultRowHeight="15" outlineLevelCol="1"/>
  <cols>
    <col min="1" max="1" width="38.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3</v>
      </c>
      <c r="B1" s="111"/>
      <c r="C1" s="111"/>
      <c r="D1" s="111"/>
      <c r="E1" s="111"/>
      <c r="F1" s="111"/>
      <c r="G1" s="111"/>
      <c r="H1" s="111"/>
      <c r="I1" s="111"/>
      <c r="J1" s="111"/>
      <c r="K1" s="111"/>
    </row>
    <row r="2" spans="1:16">
      <c r="A2" s="6" t="s">
        <v>12</v>
      </c>
      <c r="B2" s="15" t="s">
        <v>181</v>
      </c>
      <c r="C2" s="15"/>
      <c r="D2" s="15" t="s">
        <v>182</v>
      </c>
      <c r="E2" s="15"/>
      <c r="F2" s="15" t="s">
        <v>183</v>
      </c>
      <c r="G2" s="15"/>
      <c r="H2" s="86" t="s">
        <v>212</v>
      </c>
      <c r="I2" s="86" t="s">
        <v>192</v>
      </c>
      <c r="J2" s="86" t="s">
        <v>211</v>
      </c>
      <c r="K2" s="15" t="s">
        <v>184</v>
      </c>
      <c r="L2" s="15"/>
      <c r="M2" s="86" t="s">
        <v>213</v>
      </c>
      <c r="N2" s="86" t="s">
        <v>193</v>
      </c>
      <c r="O2" s="86" t="s">
        <v>225</v>
      </c>
      <c r="P2" s="18" t="s">
        <v>236</v>
      </c>
    </row>
    <row r="3" spans="1:16">
      <c r="A3" s="17" t="s">
        <v>226</v>
      </c>
      <c r="B3" s="63">
        <v>57.400000000000006</v>
      </c>
      <c r="C3" s="63"/>
      <c r="D3" s="63">
        <v>63.699999999999996</v>
      </c>
      <c r="E3" s="63"/>
      <c r="F3" s="63">
        <v>68.5</v>
      </c>
      <c r="G3" s="63"/>
      <c r="H3" s="63">
        <v>18.100000000000001</v>
      </c>
      <c r="I3" s="63">
        <v>36.300000000000004</v>
      </c>
      <c r="J3" s="63">
        <v>53.1</v>
      </c>
      <c r="K3" s="63">
        <v>71.3</v>
      </c>
      <c r="L3" s="63"/>
      <c r="M3" s="63">
        <v>19.600000000000001</v>
      </c>
      <c r="N3" s="63">
        <v>38.200000000000003</v>
      </c>
      <c r="O3" s="63">
        <v>57.200000000000017</v>
      </c>
      <c r="P3" s="64">
        <v>66.999999999999986</v>
      </c>
    </row>
    <row r="4" spans="1:16">
      <c r="A4" s="16" t="s">
        <v>13</v>
      </c>
      <c r="B4" s="55">
        <v>54.7</v>
      </c>
      <c r="C4" s="55"/>
      <c r="D4" s="55">
        <v>60.4</v>
      </c>
      <c r="E4" s="55"/>
      <c r="F4" s="55">
        <v>64.7</v>
      </c>
      <c r="G4" s="55"/>
      <c r="H4" s="94">
        <v>17</v>
      </c>
      <c r="I4" s="55">
        <v>34.1</v>
      </c>
      <c r="J4" s="55">
        <v>49.6</v>
      </c>
      <c r="K4" s="55">
        <v>66.7</v>
      </c>
      <c r="L4" s="55"/>
      <c r="M4" s="55">
        <v>18.600000000000001</v>
      </c>
      <c r="N4" s="55">
        <v>36.200000000000003</v>
      </c>
      <c r="O4" s="55">
        <v>55.000000000000014</v>
      </c>
      <c r="P4" s="56">
        <v>64.59999999999998</v>
      </c>
    </row>
    <row r="5" spans="1:16">
      <c r="A5" s="16" t="s">
        <v>16</v>
      </c>
      <c r="B5" s="61">
        <v>2.7</v>
      </c>
      <c r="C5" s="61"/>
      <c r="D5" s="61">
        <v>3.3</v>
      </c>
      <c r="E5" s="61"/>
      <c r="F5" s="61">
        <v>3.8000000000000007</v>
      </c>
      <c r="G5" s="61"/>
      <c r="H5" s="96">
        <v>1.1000000000000001</v>
      </c>
      <c r="I5" s="61">
        <v>2.2000000000000002</v>
      </c>
      <c r="J5" s="61">
        <v>3.5</v>
      </c>
      <c r="K5" s="61">
        <v>4.6000000000000005</v>
      </c>
      <c r="L5" s="61"/>
      <c r="M5" s="61">
        <v>1</v>
      </c>
      <c r="N5" s="61">
        <v>2</v>
      </c>
      <c r="O5" s="61">
        <v>2.1999999999999993</v>
      </c>
      <c r="P5" s="62">
        <v>2.4</v>
      </c>
    </row>
    <row r="6" spans="1:16">
      <c r="A6" s="12" t="s">
        <v>240</v>
      </c>
      <c r="B6" s="59">
        <v>27.8</v>
      </c>
      <c r="C6" s="59"/>
      <c r="D6" s="59">
        <v>51.7</v>
      </c>
      <c r="E6" s="59"/>
      <c r="F6" s="59">
        <v>47.7</v>
      </c>
      <c r="G6" s="59"/>
      <c r="H6" s="59">
        <v>11.4</v>
      </c>
      <c r="I6" s="59">
        <v>23.400000000000002</v>
      </c>
      <c r="J6" s="59">
        <v>34.799999999999997</v>
      </c>
      <c r="K6" s="59">
        <v>47.9</v>
      </c>
      <c r="L6" s="59"/>
      <c r="M6" s="59">
        <v>13.600000000000001</v>
      </c>
      <c r="N6" s="59">
        <v>27.5</v>
      </c>
      <c r="O6" s="59">
        <v>44.599999999999994</v>
      </c>
      <c r="P6" s="60">
        <v>60.300000000000004</v>
      </c>
    </row>
    <row r="7" spans="1:16">
      <c r="A7" s="16" t="s">
        <v>13</v>
      </c>
      <c r="B7" s="61">
        <v>20.2</v>
      </c>
      <c r="C7" s="61"/>
      <c r="D7" s="61">
        <v>45.1</v>
      </c>
      <c r="E7" s="61"/>
      <c r="F7" s="61">
        <v>42.5</v>
      </c>
      <c r="G7" s="61"/>
      <c r="H7" s="96">
        <v>10.3</v>
      </c>
      <c r="I7" s="61">
        <v>21.1</v>
      </c>
      <c r="J7" s="61">
        <v>31.9</v>
      </c>
      <c r="K7" s="61">
        <v>44.4</v>
      </c>
      <c r="L7" s="61"/>
      <c r="M7" s="61">
        <v>12.9</v>
      </c>
      <c r="N7" s="61">
        <v>26.2</v>
      </c>
      <c r="O7" s="61">
        <v>42.599999999999994</v>
      </c>
      <c r="P7" s="62">
        <v>57.800000000000004</v>
      </c>
    </row>
    <row r="8" spans="1:16">
      <c r="A8" s="16" t="s">
        <v>24</v>
      </c>
      <c r="B8" s="55">
        <v>6.4</v>
      </c>
      <c r="C8" s="55"/>
      <c r="D8" s="55">
        <v>5.4</v>
      </c>
      <c r="E8" s="55"/>
      <c r="F8" s="55">
        <v>4.0999999999999996</v>
      </c>
      <c r="G8" s="55"/>
      <c r="H8" s="94">
        <v>0.9</v>
      </c>
      <c r="I8" s="55">
        <v>1.8</v>
      </c>
      <c r="J8" s="55">
        <v>2.4</v>
      </c>
      <c r="K8" s="55">
        <v>2.7</v>
      </c>
      <c r="L8" s="55"/>
      <c r="M8" s="55">
        <v>0.3</v>
      </c>
      <c r="N8" s="55">
        <v>0.6</v>
      </c>
      <c r="O8" s="55">
        <v>0.8</v>
      </c>
      <c r="P8" s="56">
        <v>1</v>
      </c>
    </row>
    <row r="9" spans="1:16">
      <c r="A9" s="16" t="s">
        <v>16</v>
      </c>
      <c r="B9" s="61">
        <v>1.2</v>
      </c>
      <c r="C9" s="61"/>
      <c r="D9" s="61">
        <v>1.2</v>
      </c>
      <c r="E9" s="61"/>
      <c r="F9" s="61">
        <v>1.1000000000000001</v>
      </c>
      <c r="G9" s="61"/>
      <c r="H9" s="96">
        <v>0.2</v>
      </c>
      <c r="I9" s="61">
        <v>0.5</v>
      </c>
      <c r="J9" s="61">
        <v>0.5</v>
      </c>
      <c r="K9" s="61">
        <v>0.8</v>
      </c>
      <c r="L9" s="61"/>
      <c r="M9" s="61">
        <v>0.4</v>
      </c>
      <c r="N9" s="61">
        <v>0.7</v>
      </c>
      <c r="O9" s="61">
        <v>1.2</v>
      </c>
      <c r="P9" s="62">
        <v>1.5</v>
      </c>
    </row>
    <row r="10" spans="1:16">
      <c r="A10" s="12" t="s">
        <v>239</v>
      </c>
      <c r="B10" s="63">
        <v>0</v>
      </c>
      <c r="C10" s="63">
        <v>0</v>
      </c>
      <c r="D10" s="63">
        <v>0</v>
      </c>
      <c r="E10" s="63">
        <v>0</v>
      </c>
      <c r="F10" s="63">
        <v>0</v>
      </c>
      <c r="G10" s="63">
        <v>0</v>
      </c>
      <c r="H10" s="63">
        <v>0</v>
      </c>
      <c r="I10" s="63">
        <v>0</v>
      </c>
      <c r="J10" s="63">
        <v>0</v>
      </c>
      <c r="K10" s="63">
        <v>0</v>
      </c>
      <c r="L10" s="63">
        <v>0</v>
      </c>
      <c r="M10" s="63">
        <v>0</v>
      </c>
      <c r="N10" s="63">
        <v>0</v>
      </c>
      <c r="O10" s="63">
        <v>0</v>
      </c>
      <c r="P10" s="64">
        <v>7.9</v>
      </c>
    </row>
    <row r="11" spans="1:16">
      <c r="A11" s="16" t="s">
        <v>13</v>
      </c>
      <c r="B11" s="61">
        <v>0</v>
      </c>
      <c r="C11" s="61">
        <v>0</v>
      </c>
      <c r="D11" s="61">
        <v>0</v>
      </c>
      <c r="E11" s="61">
        <v>0</v>
      </c>
      <c r="F11" s="61">
        <v>0</v>
      </c>
      <c r="G11" s="61">
        <v>0</v>
      </c>
      <c r="H11" s="61">
        <v>0</v>
      </c>
      <c r="I11" s="61">
        <v>0</v>
      </c>
      <c r="J11" s="61">
        <v>0</v>
      </c>
      <c r="K11" s="61">
        <v>0</v>
      </c>
      <c r="L11" s="61">
        <v>0</v>
      </c>
      <c r="M11" s="61">
        <v>0</v>
      </c>
      <c r="N11" s="61">
        <v>0</v>
      </c>
      <c r="O11" s="61">
        <v>0</v>
      </c>
      <c r="P11" s="62">
        <v>7.9</v>
      </c>
    </row>
    <row r="12" spans="1:16">
      <c r="A12" s="16" t="s">
        <v>16</v>
      </c>
      <c r="B12" s="61">
        <v>0</v>
      </c>
      <c r="C12" s="61">
        <v>0</v>
      </c>
      <c r="D12" s="61">
        <v>0</v>
      </c>
      <c r="E12" s="61">
        <v>0</v>
      </c>
      <c r="F12" s="61">
        <v>0</v>
      </c>
      <c r="G12" s="61">
        <v>0</v>
      </c>
      <c r="H12" s="61">
        <v>0</v>
      </c>
      <c r="I12" s="61">
        <v>0</v>
      </c>
      <c r="J12" s="61">
        <v>0</v>
      </c>
      <c r="K12" s="61">
        <v>0</v>
      </c>
      <c r="L12" s="61">
        <v>0</v>
      </c>
      <c r="M12" s="61">
        <v>0</v>
      </c>
      <c r="N12" s="61">
        <v>0</v>
      </c>
      <c r="O12" s="61">
        <v>0</v>
      </c>
      <c r="P12" s="62">
        <v>0</v>
      </c>
    </row>
    <row r="13" spans="1:16">
      <c r="A13" s="12" t="s">
        <v>25</v>
      </c>
      <c r="B13" s="63">
        <v>68.3</v>
      </c>
      <c r="C13" s="63"/>
      <c r="D13" s="63">
        <v>60.3</v>
      </c>
      <c r="E13" s="63"/>
      <c r="F13" s="63">
        <v>73.099999999999994</v>
      </c>
      <c r="G13" s="63"/>
      <c r="H13" s="63">
        <v>22.3</v>
      </c>
      <c r="I13" s="63">
        <v>46.3</v>
      </c>
      <c r="J13" s="63">
        <v>70</v>
      </c>
      <c r="K13" s="63">
        <v>97.399999999999991</v>
      </c>
      <c r="L13" s="63"/>
      <c r="M13" s="63">
        <v>25.4</v>
      </c>
      <c r="N13" s="63">
        <v>51.8</v>
      </c>
      <c r="O13" s="63">
        <v>77</v>
      </c>
      <c r="P13" s="64">
        <v>114.89999999999999</v>
      </c>
    </row>
    <row r="14" spans="1:16">
      <c r="A14" s="16" t="s">
        <v>13</v>
      </c>
      <c r="B14" s="61">
        <v>65</v>
      </c>
      <c r="C14" s="61"/>
      <c r="D14" s="61">
        <v>57</v>
      </c>
      <c r="E14" s="61"/>
      <c r="F14" s="61">
        <v>69.099999999999994</v>
      </c>
      <c r="G14" s="61"/>
      <c r="H14" s="96">
        <v>21.1</v>
      </c>
      <c r="I14" s="61">
        <v>43.9</v>
      </c>
      <c r="J14" s="61">
        <v>66.400000000000006</v>
      </c>
      <c r="K14" s="61">
        <v>92.3</v>
      </c>
      <c r="L14" s="61"/>
      <c r="M14" s="61">
        <v>24.4</v>
      </c>
      <c r="N14" s="61">
        <v>49.9</v>
      </c>
      <c r="O14" s="61">
        <v>74.3</v>
      </c>
      <c r="P14" s="62">
        <v>111.3</v>
      </c>
    </row>
    <row r="15" spans="1:16">
      <c r="A15" s="16" t="s">
        <v>16</v>
      </c>
      <c r="B15" s="61">
        <v>3.3</v>
      </c>
      <c r="C15" s="61"/>
      <c r="D15" s="61">
        <v>3.3</v>
      </c>
      <c r="E15" s="61"/>
      <c r="F15" s="61">
        <v>4</v>
      </c>
      <c r="G15" s="61"/>
      <c r="H15" s="96">
        <v>1.2</v>
      </c>
      <c r="I15" s="61">
        <v>2.4</v>
      </c>
      <c r="J15" s="61">
        <v>3.6</v>
      </c>
      <c r="K15" s="61">
        <v>5.0999999999999996</v>
      </c>
      <c r="L15" s="61"/>
      <c r="M15" s="61">
        <v>1</v>
      </c>
      <c r="N15" s="61">
        <v>1.9</v>
      </c>
      <c r="O15" s="61">
        <v>2.7</v>
      </c>
      <c r="P15" s="62">
        <v>3.6</v>
      </c>
    </row>
    <row r="16" spans="1:16">
      <c r="A16" s="12" t="s">
        <v>26</v>
      </c>
      <c r="B16" s="63">
        <v>223.45</v>
      </c>
      <c r="C16" s="63"/>
      <c r="D16" s="63">
        <v>269.14999999999998</v>
      </c>
      <c r="E16" s="63"/>
      <c r="F16" s="63">
        <v>306.70000000000005</v>
      </c>
      <c r="G16" s="63"/>
      <c r="H16" s="97">
        <v>325.5</v>
      </c>
      <c r="I16" s="63">
        <v>332</v>
      </c>
      <c r="J16" s="63">
        <v>333.3</v>
      </c>
      <c r="K16" s="63">
        <v>346</v>
      </c>
      <c r="L16" s="63"/>
      <c r="M16" s="63">
        <v>371.2</v>
      </c>
      <c r="N16" s="63">
        <v>373.3</v>
      </c>
      <c r="O16" s="63">
        <v>390.4</v>
      </c>
      <c r="P16" s="64">
        <v>408.9</v>
      </c>
    </row>
    <row r="17" spans="1:16" s="50" customFormat="1" ht="24.95" customHeight="1">
      <c r="A17" s="51" t="s">
        <v>27</v>
      </c>
      <c r="B17" s="67">
        <v>0.68695457596777809</v>
      </c>
      <c r="C17" s="67"/>
      <c r="D17" s="67">
        <v>0.6527958387516255</v>
      </c>
      <c r="E17" s="67"/>
      <c r="F17" s="67">
        <v>0.61721552005216818</v>
      </c>
      <c r="G17" s="67"/>
      <c r="H17" s="67">
        <v>0.63655913978494627</v>
      </c>
      <c r="I17" s="67">
        <v>0.63855421686746983</v>
      </c>
      <c r="J17" s="67">
        <v>0.63166316631663144</v>
      </c>
      <c r="K17" s="67">
        <v>0.62733188720173538</v>
      </c>
      <c r="L17" s="67"/>
      <c r="M17" s="67">
        <v>0.63146551724137934</v>
      </c>
      <c r="N17" s="67">
        <v>0.62952049290115186</v>
      </c>
      <c r="O17" s="67">
        <v>0.6106557377049181</v>
      </c>
      <c r="P17" s="68">
        <v>0.61164098801663003</v>
      </c>
    </row>
    <row r="18" spans="1:16">
      <c r="A18" s="10"/>
      <c r="B18" s="102"/>
      <c r="C18" s="13"/>
      <c r="D18" s="13"/>
      <c r="E18" s="13"/>
      <c r="F18" s="13"/>
      <c r="G18" s="13"/>
      <c r="H18" s="13"/>
      <c r="I18" s="13"/>
      <c r="J18" s="13"/>
      <c r="K18" s="13"/>
      <c r="L18" s="13"/>
      <c r="M18" s="13"/>
      <c r="N18" s="13"/>
      <c r="O18" s="13"/>
      <c r="P18" s="13"/>
    </row>
    <row r="20" spans="1:16">
      <c r="B20" s="52"/>
      <c r="D20" s="52"/>
      <c r="F20" s="52"/>
      <c r="K20" s="52"/>
      <c r="N20" s="52"/>
      <c r="O20" s="52"/>
      <c r="P20" s="52"/>
    </row>
    <row r="22" spans="1:16">
      <c r="D22" s="52"/>
      <c r="F22" s="52"/>
      <c r="K22" s="52"/>
      <c r="N22" s="52"/>
      <c r="O22" s="52"/>
      <c r="P22" s="52"/>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BCE4-AF86-4747-99FF-C7376EB5EE46}">
  <dimension ref="A1:P16"/>
  <sheetViews>
    <sheetView showGridLines="0" zoomScaleNormal="100" workbookViewId="0">
      <selection sqref="A1:K1"/>
    </sheetView>
  </sheetViews>
  <sheetFormatPr defaultColWidth="8.85546875" defaultRowHeight="15" outlineLevelCol="1"/>
  <cols>
    <col min="1" max="1" width="29.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4</v>
      </c>
      <c r="B1" s="111"/>
      <c r="C1" s="111"/>
      <c r="D1" s="111"/>
      <c r="E1" s="111"/>
      <c r="F1" s="111"/>
      <c r="G1" s="111"/>
      <c r="H1" s="111"/>
      <c r="I1" s="111"/>
      <c r="J1" s="111"/>
      <c r="K1" s="111"/>
    </row>
    <row r="2" spans="1:16">
      <c r="A2" s="6" t="s">
        <v>12</v>
      </c>
      <c r="B2" s="15" t="s">
        <v>181</v>
      </c>
      <c r="C2" s="15"/>
      <c r="D2" s="15" t="s">
        <v>182</v>
      </c>
      <c r="E2" s="15"/>
      <c r="F2" s="15" t="s">
        <v>183</v>
      </c>
      <c r="G2" s="15"/>
      <c r="H2" s="86" t="s">
        <v>212</v>
      </c>
      <c r="I2" s="86" t="s">
        <v>192</v>
      </c>
      <c r="J2" s="86" t="s">
        <v>211</v>
      </c>
      <c r="K2" s="15" t="s">
        <v>184</v>
      </c>
      <c r="L2" s="15"/>
      <c r="M2" s="86" t="s">
        <v>213</v>
      </c>
      <c r="N2" s="86" t="s">
        <v>193</v>
      </c>
      <c r="O2" s="86" t="s">
        <v>225</v>
      </c>
      <c r="P2" s="15" t="s">
        <v>236</v>
      </c>
    </row>
    <row r="3" spans="1:16">
      <c r="A3" s="7" t="s">
        <v>28</v>
      </c>
      <c r="B3" s="55">
        <v>27.2</v>
      </c>
      <c r="C3" s="55"/>
      <c r="D3" s="55">
        <v>32.1</v>
      </c>
      <c r="E3" s="55"/>
      <c r="F3" s="55">
        <v>34.799999999999997</v>
      </c>
      <c r="G3" s="55"/>
      <c r="H3" s="94">
        <v>9.5</v>
      </c>
      <c r="I3" s="55">
        <v>19.8</v>
      </c>
      <c r="J3" s="55">
        <v>30.3</v>
      </c>
      <c r="K3" s="55">
        <v>41.7</v>
      </c>
      <c r="L3" s="55"/>
      <c r="M3" s="55">
        <v>11.3</v>
      </c>
      <c r="N3" s="55">
        <v>22.8</v>
      </c>
      <c r="O3" s="55">
        <v>34.700000000000003</v>
      </c>
      <c r="P3" s="56">
        <v>48.5</v>
      </c>
    </row>
    <row r="4" spans="1:16">
      <c r="A4" s="7" t="s">
        <v>29</v>
      </c>
      <c r="B4" s="61">
        <v>8.4</v>
      </c>
      <c r="C4" s="61"/>
      <c r="D4" s="61">
        <v>7.8</v>
      </c>
      <c r="E4" s="61"/>
      <c r="F4" s="61">
        <v>6.4</v>
      </c>
      <c r="G4" s="61"/>
      <c r="H4" s="96">
        <v>1.7</v>
      </c>
      <c r="I4" s="61">
        <v>3.5</v>
      </c>
      <c r="J4" s="61">
        <v>5.4</v>
      </c>
      <c r="K4" s="61">
        <v>7.2</v>
      </c>
      <c r="L4" s="61"/>
      <c r="M4" s="61">
        <v>1.9</v>
      </c>
      <c r="N4" s="61">
        <v>4.2</v>
      </c>
      <c r="O4" s="61">
        <v>6.6</v>
      </c>
      <c r="P4" s="62">
        <v>9.4</v>
      </c>
    </row>
    <row r="5" spans="1:16">
      <c r="A5" s="7" t="s">
        <v>30</v>
      </c>
      <c r="B5" s="61">
        <v>2.1</v>
      </c>
      <c r="C5" s="55"/>
      <c r="D5" s="61">
        <v>2.6</v>
      </c>
      <c r="E5" s="55"/>
      <c r="F5" s="55">
        <v>2.9</v>
      </c>
      <c r="G5" s="55"/>
      <c r="H5" s="94">
        <v>0.9</v>
      </c>
      <c r="I5" s="55">
        <v>1.8</v>
      </c>
      <c r="J5" s="55">
        <v>2.6</v>
      </c>
      <c r="K5" s="55">
        <v>3.5</v>
      </c>
      <c r="L5" s="55"/>
      <c r="M5" s="55">
        <v>1</v>
      </c>
      <c r="N5" s="55">
        <v>1.8</v>
      </c>
      <c r="O5" s="55">
        <v>2.8</v>
      </c>
      <c r="P5" s="56">
        <v>3.9</v>
      </c>
    </row>
    <row r="6" spans="1:16">
      <c r="A6" s="7" t="s">
        <v>31</v>
      </c>
      <c r="B6" s="61">
        <v>2.7</v>
      </c>
      <c r="C6" s="61"/>
      <c r="D6" s="61">
        <v>2.7</v>
      </c>
      <c r="E6" s="61"/>
      <c r="F6" s="61">
        <v>2.8</v>
      </c>
      <c r="G6" s="61"/>
      <c r="H6" s="96">
        <v>1</v>
      </c>
      <c r="I6" s="61">
        <v>2.1</v>
      </c>
      <c r="J6" s="61">
        <v>3.1</v>
      </c>
      <c r="K6" s="61">
        <v>4.0999999999999996</v>
      </c>
      <c r="L6" s="61"/>
      <c r="M6" s="61">
        <v>1</v>
      </c>
      <c r="N6" s="61">
        <v>1.9</v>
      </c>
      <c r="O6" s="61">
        <v>2.9</v>
      </c>
      <c r="P6" s="62">
        <v>4.0999999999999996</v>
      </c>
    </row>
    <row r="7" spans="1:16">
      <c r="A7" s="7" t="s">
        <v>32</v>
      </c>
      <c r="B7" s="61">
        <v>7.4</v>
      </c>
      <c r="C7" s="61"/>
      <c r="D7" s="55">
        <v>8.1</v>
      </c>
      <c r="E7" s="61"/>
      <c r="F7" s="61">
        <v>9.5</v>
      </c>
      <c r="G7" s="61"/>
      <c r="H7" s="96">
        <v>2.4</v>
      </c>
      <c r="I7" s="61">
        <v>4.9000000000000004</v>
      </c>
      <c r="J7" s="61">
        <v>7.4</v>
      </c>
      <c r="K7" s="61">
        <v>9.9</v>
      </c>
      <c r="L7" s="61"/>
      <c r="M7" s="61">
        <v>2.5</v>
      </c>
      <c r="N7" s="61">
        <v>5</v>
      </c>
      <c r="O7" s="61">
        <v>7.6999999999999993</v>
      </c>
      <c r="P7" s="62">
        <v>10.4</v>
      </c>
    </row>
    <row r="8" spans="1:16">
      <c r="A8" s="7" t="s">
        <v>33</v>
      </c>
      <c r="B8" s="55">
        <v>5.7</v>
      </c>
      <c r="C8" s="61"/>
      <c r="D8" s="61" t="s">
        <v>34</v>
      </c>
      <c r="E8" s="61"/>
      <c r="F8" s="61" t="s">
        <v>34</v>
      </c>
      <c r="G8" s="61"/>
      <c r="H8" s="96" t="s">
        <v>34</v>
      </c>
      <c r="I8" s="61">
        <v>0</v>
      </c>
      <c r="J8" s="61" t="s">
        <v>34</v>
      </c>
      <c r="K8" s="61">
        <v>0</v>
      </c>
      <c r="L8" s="61"/>
      <c r="M8" s="61">
        <v>0</v>
      </c>
      <c r="N8" s="61">
        <v>0</v>
      </c>
      <c r="O8" s="61">
        <v>0</v>
      </c>
      <c r="P8" s="62">
        <v>1.2</v>
      </c>
    </row>
    <row r="9" spans="1:16">
      <c r="A9" s="7" t="s">
        <v>35</v>
      </c>
      <c r="B9" s="55">
        <v>2.6</v>
      </c>
      <c r="C9" s="55"/>
      <c r="D9" s="55">
        <v>3.5</v>
      </c>
      <c r="E9" s="55"/>
      <c r="F9" s="55">
        <v>4.7</v>
      </c>
      <c r="G9" s="55"/>
      <c r="H9" s="94">
        <v>1.5</v>
      </c>
      <c r="I9" s="55">
        <v>2.8</v>
      </c>
      <c r="J9" s="55">
        <v>4.4000000000000004</v>
      </c>
      <c r="K9" s="55">
        <v>5.6</v>
      </c>
      <c r="L9" s="55"/>
      <c r="M9" s="55">
        <v>1.6</v>
      </c>
      <c r="N9" s="55">
        <v>3.2</v>
      </c>
      <c r="O9" s="55">
        <v>5</v>
      </c>
      <c r="P9" s="56">
        <v>7.3</v>
      </c>
    </row>
    <row r="10" spans="1:16">
      <c r="A10" s="7" t="s">
        <v>196</v>
      </c>
      <c r="B10" s="61">
        <v>2.4</v>
      </c>
      <c r="C10" s="61"/>
      <c r="D10" s="61">
        <v>4.3</v>
      </c>
      <c r="E10" s="61"/>
      <c r="F10" s="61">
        <v>4.3</v>
      </c>
      <c r="G10" s="61"/>
      <c r="H10" s="96">
        <v>1</v>
      </c>
      <c r="I10" s="61">
        <v>2.5</v>
      </c>
      <c r="J10" s="61">
        <v>3.8</v>
      </c>
      <c r="K10" s="61">
        <v>8.3000000000000007</v>
      </c>
      <c r="L10" s="61"/>
      <c r="M10" s="61">
        <v>1.8</v>
      </c>
      <c r="N10" s="61">
        <v>-0.2</v>
      </c>
      <c r="O10" s="61">
        <v>1.2</v>
      </c>
      <c r="P10" s="62">
        <v>3.7</v>
      </c>
    </row>
    <row r="11" spans="1:16">
      <c r="A11" s="7" t="s">
        <v>195</v>
      </c>
      <c r="B11" s="61">
        <v>11.3</v>
      </c>
      <c r="C11" s="61"/>
      <c r="D11" s="61">
        <v>11.8</v>
      </c>
      <c r="E11" s="61"/>
      <c r="F11" s="61">
        <v>12.5</v>
      </c>
      <c r="G11" s="61"/>
      <c r="H11" s="96">
        <v>3.5</v>
      </c>
      <c r="I11" s="61">
        <v>6.8</v>
      </c>
      <c r="J11" s="61">
        <v>9.4</v>
      </c>
      <c r="K11" s="61">
        <v>11.9</v>
      </c>
      <c r="L11" s="61"/>
      <c r="M11" s="61">
        <v>2.8</v>
      </c>
      <c r="N11" s="61">
        <v>5.7</v>
      </c>
      <c r="O11" s="61">
        <v>7.5</v>
      </c>
      <c r="P11" s="62">
        <v>9.9</v>
      </c>
    </row>
    <row r="12" spans="1:16">
      <c r="A12" s="19" t="s">
        <v>36</v>
      </c>
      <c r="B12" s="69">
        <v>69.800000000000011</v>
      </c>
      <c r="C12" s="70"/>
      <c r="D12" s="69">
        <v>72.900000000000006</v>
      </c>
      <c r="E12" s="70"/>
      <c r="F12" s="69">
        <v>77.899999999999991</v>
      </c>
      <c r="G12" s="70"/>
      <c r="H12" s="69">
        <v>21.5</v>
      </c>
      <c r="I12" s="69">
        <v>44.199999999999996</v>
      </c>
      <c r="J12" s="69">
        <v>66.400000000000006</v>
      </c>
      <c r="K12" s="69">
        <v>92.2</v>
      </c>
      <c r="L12" s="70"/>
      <c r="M12" s="69">
        <v>23.900000000000006</v>
      </c>
      <c r="N12" s="69">
        <v>44.400000000000006</v>
      </c>
      <c r="O12" s="69">
        <v>68.400000000000006</v>
      </c>
      <c r="P12" s="71">
        <v>98.4</v>
      </c>
    </row>
    <row r="16" spans="1:16">
      <c r="A16" s="52"/>
    </row>
  </sheetData>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8F9A-0789-485A-BBFA-4AD0D4CC1B54}">
  <dimension ref="A1:P5"/>
  <sheetViews>
    <sheetView showGridLines="0" zoomScaleNormal="100" workbookViewId="0">
      <selection sqref="A1:K1"/>
    </sheetView>
  </sheetViews>
  <sheetFormatPr defaultColWidth="8.85546875" defaultRowHeight="15" outlineLevelCol="1"/>
  <cols>
    <col min="1" max="1" width="22.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5</v>
      </c>
      <c r="B1" s="111"/>
      <c r="C1" s="111"/>
      <c r="D1" s="111"/>
      <c r="E1" s="111"/>
      <c r="F1" s="111"/>
      <c r="G1" s="111"/>
      <c r="H1" s="111"/>
      <c r="I1" s="111"/>
      <c r="J1" s="111"/>
      <c r="K1" s="111"/>
    </row>
    <row r="2" spans="1:16">
      <c r="A2" s="6" t="s">
        <v>12</v>
      </c>
      <c r="B2" s="15" t="s">
        <v>181</v>
      </c>
      <c r="C2" s="15"/>
      <c r="D2" s="15" t="s">
        <v>182</v>
      </c>
      <c r="E2" s="15"/>
      <c r="F2" s="15" t="s">
        <v>183</v>
      </c>
      <c r="G2" s="15"/>
      <c r="H2" s="86" t="s">
        <v>212</v>
      </c>
      <c r="I2" s="86" t="s">
        <v>192</v>
      </c>
      <c r="J2" s="86" t="s">
        <v>211</v>
      </c>
      <c r="K2" s="15" t="s">
        <v>184</v>
      </c>
      <c r="L2" s="15"/>
      <c r="M2" s="86" t="s">
        <v>213</v>
      </c>
      <c r="N2" s="86" t="s">
        <v>193</v>
      </c>
      <c r="O2" s="86" t="s">
        <v>225</v>
      </c>
      <c r="P2" s="15" t="s">
        <v>236</v>
      </c>
    </row>
    <row r="3" spans="1:16">
      <c r="A3" s="7" t="s">
        <v>5</v>
      </c>
      <c r="B3" s="55">
        <v>-6.9</v>
      </c>
      <c r="C3" s="55"/>
      <c r="D3" s="55">
        <v>-9</v>
      </c>
      <c r="E3" s="55"/>
      <c r="F3" s="55">
        <v>-8.3000000000000007</v>
      </c>
      <c r="G3" s="55"/>
      <c r="H3" s="94">
        <v>-3.4</v>
      </c>
      <c r="I3" s="55">
        <v>-5.5</v>
      </c>
      <c r="J3" s="55">
        <v>-6.2</v>
      </c>
      <c r="K3" s="55">
        <v>-8.1999999999999993</v>
      </c>
      <c r="L3" s="55"/>
      <c r="M3" s="55">
        <v>-2.2999999999999998</v>
      </c>
      <c r="N3" s="55">
        <v>-5.5</v>
      </c>
      <c r="O3" s="55">
        <v>-9.4</v>
      </c>
      <c r="P3" s="56">
        <v>-16.3</v>
      </c>
    </row>
    <row r="4" spans="1:16">
      <c r="A4" s="7" t="s">
        <v>37</v>
      </c>
      <c r="B4" s="61">
        <v>0.8</v>
      </c>
      <c r="C4" s="61"/>
      <c r="D4" s="61">
        <v>2.2000000000000002</v>
      </c>
      <c r="E4" s="61"/>
      <c r="F4" s="61">
        <v>1.8</v>
      </c>
      <c r="G4" s="61"/>
      <c r="H4" s="96">
        <v>0.5</v>
      </c>
      <c r="I4" s="61">
        <v>1.1000000000000001</v>
      </c>
      <c r="J4" s="61">
        <v>-0.5</v>
      </c>
      <c r="K4" s="61">
        <v>-0.7</v>
      </c>
      <c r="L4" s="61"/>
      <c r="M4" s="93">
        <v>0</v>
      </c>
      <c r="N4" s="93">
        <v>1.2</v>
      </c>
      <c r="O4" s="93">
        <v>0.6</v>
      </c>
      <c r="P4" s="62">
        <v>3.5</v>
      </c>
    </row>
    <row r="5" spans="1:16">
      <c r="A5" s="20" t="s">
        <v>38</v>
      </c>
      <c r="B5" s="69">
        <v>-6.1000000000000005</v>
      </c>
      <c r="C5" s="70"/>
      <c r="D5" s="69">
        <v>-6.8</v>
      </c>
      <c r="E5" s="70"/>
      <c r="F5" s="69">
        <v>-6.5000000000000009</v>
      </c>
      <c r="G5" s="70"/>
      <c r="H5" s="69">
        <v>-2.9</v>
      </c>
      <c r="I5" s="69">
        <v>-4.4000000000000004</v>
      </c>
      <c r="J5" s="69">
        <v>-6.7</v>
      </c>
      <c r="K5" s="69">
        <v>-8.8999999999999986</v>
      </c>
      <c r="L5" s="70"/>
      <c r="M5" s="69">
        <v>-2.2999999999999998</v>
      </c>
      <c r="N5" s="69">
        <v>-4.3</v>
      </c>
      <c r="O5" s="69">
        <v>-8.8000000000000007</v>
      </c>
      <c r="P5" s="71">
        <v>-12.8</v>
      </c>
    </row>
  </sheetData>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DE22-A06F-4389-93E4-CD6ED68FC31C}">
  <dimension ref="A1:P14"/>
  <sheetViews>
    <sheetView showGridLines="0" zoomScaleNormal="100" workbookViewId="0">
      <selection sqref="A1:K1"/>
    </sheetView>
  </sheetViews>
  <sheetFormatPr defaultColWidth="8.85546875" defaultRowHeight="15" outlineLevelCol="1"/>
  <cols>
    <col min="1" max="1" width="32.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6</v>
      </c>
      <c r="B1" s="111"/>
      <c r="C1" s="111"/>
      <c r="D1" s="111"/>
      <c r="E1" s="111"/>
      <c r="F1" s="111"/>
      <c r="G1" s="111"/>
      <c r="H1" s="111"/>
      <c r="I1" s="111"/>
      <c r="J1" s="111"/>
      <c r="K1" s="111"/>
    </row>
    <row r="2" spans="1:16">
      <c r="A2" s="6" t="s">
        <v>12</v>
      </c>
      <c r="B2" s="15" t="s">
        <v>181</v>
      </c>
      <c r="C2" s="15"/>
      <c r="D2" s="15" t="s">
        <v>182</v>
      </c>
      <c r="E2" s="15"/>
      <c r="F2" s="15" t="s">
        <v>183</v>
      </c>
      <c r="G2" s="15"/>
      <c r="H2" s="86" t="s">
        <v>212</v>
      </c>
      <c r="I2" s="86" t="s">
        <v>192</v>
      </c>
      <c r="J2" s="86" t="s">
        <v>211</v>
      </c>
      <c r="K2" s="15" t="s">
        <v>184</v>
      </c>
      <c r="L2" s="15"/>
      <c r="M2" s="86" t="s">
        <v>213</v>
      </c>
      <c r="N2" s="86" t="s">
        <v>193</v>
      </c>
      <c r="O2" s="86" t="s">
        <v>225</v>
      </c>
      <c r="P2" s="15" t="s">
        <v>236</v>
      </c>
    </row>
    <row r="3" spans="1:16">
      <c r="A3" s="11" t="s">
        <v>39</v>
      </c>
      <c r="B3" s="21">
        <v>11.200000000000015</v>
      </c>
      <c r="C3" s="21"/>
      <c r="D3" s="21">
        <v>14.700000000000006</v>
      </c>
      <c r="E3" s="21"/>
      <c r="F3" s="21">
        <v>21.999999999999972</v>
      </c>
      <c r="G3" s="21"/>
      <c r="H3" s="99">
        <v>5.4</v>
      </c>
      <c r="I3" s="21">
        <v>14.9</v>
      </c>
      <c r="J3" s="21">
        <v>21.1</v>
      </c>
      <c r="K3" s="21">
        <v>28.799999999999962</v>
      </c>
      <c r="L3" s="21"/>
      <c r="M3" s="21">
        <v>6.4</v>
      </c>
      <c r="N3" s="21">
        <v>15.2</v>
      </c>
      <c r="O3" s="21">
        <v>23.600000000000009</v>
      </c>
      <c r="P3" s="23">
        <v>29.100000000000019</v>
      </c>
    </row>
    <row r="4" spans="1:16">
      <c r="A4" s="11" t="s">
        <v>40</v>
      </c>
      <c r="B4" s="21">
        <v>6.1000000000000005</v>
      </c>
      <c r="C4" s="21"/>
      <c r="D4" s="21">
        <v>6.8</v>
      </c>
      <c r="E4" s="21"/>
      <c r="F4" s="21">
        <v>6.5000000000000009</v>
      </c>
      <c r="G4" s="21"/>
      <c r="H4" s="99">
        <v>2.9</v>
      </c>
      <c r="I4" s="21">
        <v>4.4000000000000004</v>
      </c>
      <c r="J4" s="21">
        <v>6.7</v>
      </c>
      <c r="K4" s="21">
        <v>8.8999999999999986</v>
      </c>
      <c r="L4" s="21"/>
      <c r="M4" s="21">
        <v>2.2999999999999998</v>
      </c>
      <c r="N4" s="21">
        <v>4.3</v>
      </c>
      <c r="O4" s="21">
        <v>8.8000000000000007</v>
      </c>
      <c r="P4" s="23">
        <v>12.8</v>
      </c>
    </row>
    <row r="5" spans="1:16">
      <c r="A5" s="11" t="s">
        <v>41</v>
      </c>
      <c r="B5" s="21">
        <v>29</v>
      </c>
      <c r="C5" s="21"/>
      <c r="D5" s="21">
        <v>31.1</v>
      </c>
      <c r="E5" s="21"/>
      <c r="F5" s="21">
        <v>37.5</v>
      </c>
      <c r="G5" s="21"/>
      <c r="H5" s="99">
        <v>10.1</v>
      </c>
      <c r="I5" s="21">
        <v>20.6</v>
      </c>
      <c r="J5" s="21">
        <v>30.6</v>
      </c>
      <c r="K5" s="21">
        <v>41.5</v>
      </c>
      <c r="L5" s="21"/>
      <c r="M5" s="21">
        <v>10.4</v>
      </c>
      <c r="N5" s="21">
        <v>21.1</v>
      </c>
      <c r="O5" s="21">
        <v>32.200000000000003</v>
      </c>
      <c r="P5" s="23">
        <v>46</v>
      </c>
    </row>
    <row r="6" spans="1:16">
      <c r="A6" s="11" t="s">
        <v>42</v>
      </c>
      <c r="B6" s="21">
        <v>7.4</v>
      </c>
      <c r="C6" s="21"/>
      <c r="D6" s="21">
        <v>8.1</v>
      </c>
      <c r="E6" s="21"/>
      <c r="F6" s="21">
        <v>9.5</v>
      </c>
      <c r="G6" s="21"/>
      <c r="H6" s="99">
        <v>2.4</v>
      </c>
      <c r="I6" s="21">
        <v>4.9000000000000004</v>
      </c>
      <c r="J6" s="21">
        <v>7.4</v>
      </c>
      <c r="K6" s="21">
        <v>9.9</v>
      </c>
      <c r="L6" s="21"/>
      <c r="M6" s="21">
        <v>2.5</v>
      </c>
      <c r="N6" s="21">
        <v>5</v>
      </c>
      <c r="O6" s="21">
        <v>7.6999999999999993</v>
      </c>
      <c r="P6" s="23">
        <v>10.4</v>
      </c>
    </row>
    <row r="7" spans="1:16">
      <c r="A7" s="11" t="s">
        <v>43</v>
      </c>
      <c r="B7" s="21">
        <v>-1.1000000000000001</v>
      </c>
      <c r="C7" s="21"/>
      <c r="D7" s="21">
        <v>7.4</v>
      </c>
      <c r="E7" s="21"/>
      <c r="F7" s="21">
        <v>6.4</v>
      </c>
      <c r="G7" s="21"/>
      <c r="H7" s="99">
        <v>2.4</v>
      </c>
      <c r="I7" s="21">
        <v>2.2000000000000002</v>
      </c>
      <c r="J7" s="21">
        <v>4</v>
      </c>
      <c r="K7" s="21">
        <v>3.7</v>
      </c>
      <c r="L7" s="21"/>
      <c r="M7" s="21">
        <v>2.2999999999999998</v>
      </c>
      <c r="N7" s="21">
        <v>5.7</v>
      </c>
      <c r="O7" s="21">
        <v>8.4</v>
      </c>
      <c r="P7" s="23">
        <v>11.7</v>
      </c>
    </row>
    <row r="8" spans="1:16">
      <c r="A8" s="20" t="s">
        <v>44</v>
      </c>
      <c r="B8" s="22">
        <v>52.600000000000009</v>
      </c>
      <c r="C8" s="22"/>
      <c r="D8" s="22">
        <v>68.100000000000009</v>
      </c>
      <c r="E8" s="22"/>
      <c r="F8" s="22">
        <v>81.8</v>
      </c>
      <c r="G8" s="22"/>
      <c r="H8" s="100">
        <v>23.2</v>
      </c>
      <c r="I8" s="22">
        <v>47</v>
      </c>
      <c r="J8" s="22">
        <v>69.8</v>
      </c>
      <c r="K8" s="22">
        <v>92.8</v>
      </c>
      <c r="L8" s="22"/>
      <c r="M8" s="22">
        <v>23.9</v>
      </c>
      <c r="N8" s="22">
        <v>51.3</v>
      </c>
      <c r="O8" s="22">
        <v>80.700000000000017</v>
      </c>
      <c r="P8" s="24">
        <v>110.00000000000003</v>
      </c>
    </row>
    <row r="9" spans="1:16">
      <c r="A9" s="11" t="s">
        <v>45</v>
      </c>
      <c r="B9" s="21">
        <v>-5</v>
      </c>
      <c r="C9" s="21"/>
      <c r="D9" s="21">
        <v>-3.3</v>
      </c>
      <c r="E9" s="21"/>
      <c r="F9" s="21">
        <v>-4.3563890000000001</v>
      </c>
      <c r="G9" s="21"/>
      <c r="H9" s="99">
        <v>-1.2</v>
      </c>
      <c r="I9" s="21">
        <v>-3.3</v>
      </c>
      <c r="J9" s="21">
        <v>-4.8</v>
      </c>
      <c r="K9" s="21">
        <v>-6.1</v>
      </c>
      <c r="L9" s="21"/>
      <c r="M9" s="21">
        <v>-2</v>
      </c>
      <c r="N9" s="21">
        <v>-3.1</v>
      </c>
      <c r="O9" s="21">
        <v>-4.7</v>
      </c>
      <c r="P9" s="23">
        <v>-6.2812830000000002</v>
      </c>
    </row>
    <row r="10" spans="1:16">
      <c r="A10" s="11" t="s">
        <v>46</v>
      </c>
      <c r="B10" s="21">
        <v>0.96023709999999995</v>
      </c>
      <c r="C10" s="21"/>
      <c r="D10" s="21">
        <v>0.8</v>
      </c>
      <c r="E10" s="21"/>
      <c r="F10" s="21">
        <v>0</v>
      </c>
      <c r="G10" s="21"/>
      <c r="H10" s="99">
        <v>0</v>
      </c>
      <c r="I10" s="21">
        <v>0</v>
      </c>
      <c r="J10" s="21">
        <v>0</v>
      </c>
      <c r="K10" s="21">
        <v>0</v>
      </c>
      <c r="L10" s="21"/>
      <c r="M10" s="21">
        <v>0</v>
      </c>
      <c r="N10" s="21">
        <v>0</v>
      </c>
      <c r="O10" s="21">
        <v>0</v>
      </c>
      <c r="P10" s="23">
        <v>0</v>
      </c>
    </row>
    <row r="11" spans="1:16">
      <c r="A11" s="11" t="s">
        <v>47</v>
      </c>
      <c r="B11" s="21">
        <v>3.2</v>
      </c>
      <c r="C11" s="21"/>
      <c r="D11" s="21">
        <v>0</v>
      </c>
      <c r="E11" s="21"/>
      <c r="F11" s="21">
        <v>0</v>
      </c>
      <c r="G11" s="21"/>
      <c r="H11" s="99">
        <v>0</v>
      </c>
      <c r="I11" s="21">
        <v>0</v>
      </c>
      <c r="J11" s="21">
        <v>0</v>
      </c>
      <c r="K11" s="21">
        <v>0</v>
      </c>
      <c r="L11" s="21"/>
      <c r="M11" s="21">
        <v>0</v>
      </c>
      <c r="N11" s="21">
        <v>0</v>
      </c>
      <c r="O11" s="21">
        <v>0</v>
      </c>
      <c r="P11" s="23">
        <v>0</v>
      </c>
    </row>
    <row r="12" spans="1:16">
      <c r="A12" s="11" t="s">
        <v>33</v>
      </c>
      <c r="B12" s="21">
        <v>5.7</v>
      </c>
      <c r="C12" s="21"/>
      <c r="D12" s="21">
        <v>0</v>
      </c>
      <c r="E12" s="21"/>
      <c r="F12" s="21">
        <v>0</v>
      </c>
      <c r="G12" s="21"/>
      <c r="H12" s="99">
        <v>0</v>
      </c>
      <c r="I12" s="21">
        <v>0</v>
      </c>
      <c r="J12" s="21">
        <v>0</v>
      </c>
      <c r="K12" s="21">
        <v>0</v>
      </c>
      <c r="L12" s="21"/>
      <c r="M12" s="21">
        <v>0</v>
      </c>
      <c r="N12" s="21">
        <v>0</v>
      </c>
      <c r="O12" s="21">
        <v>0</v>
      </c>
      <c r="P12" s="23">
        <v>1.2</v>
      </c>
    </row>
    <row r="13" spans="1:16">
      <c r="A13" s="11" t="s">
        <v>197</v>
      </c>
      <c r="B13" s="21">
        <v>0</v>
      </c>
      <c r="C13" s="21"/>
      <c r="D13" s="21">
        <v>0</v>
      </c>
      <c r="E13" s="21"/>
      <c r="F13" s="21">
        <v>0</v>
      </c>
      <c r="G13" s="21"/>
      <c r="H13" s="99">
        <v>0</v>
      </c>
      <c r="I13" s="21">
        <v>0</v>
      </c>
      <c r="J13" s="21">
        <v>0</v>
      </c>
      <c r="K13" s="21">
        <v>3</v>
      </c>
      <c r="L13" s="21"/>
      <c r="M13" s="21">
        <v>0.4</v>
      </c>
      <c r="N13" s="21">
        <v>-3</v>
      </c>
      <c r="O13" s="21">
        <v>-3</v>
      </c>
      <c r="P13" s="23">
        <v>-2.9689999999999999</v>
      </c>
    </row>
    <row r="14" spans="1:16">
      <c r="A14" s="20" t="s">
        <v>48</v>
      </c>
      <c r="B14" s="22">
        <v>57.5</v>
      </c>
      <c r="C14" s="22"/>
      <c r="D14" s="22">
        <v>65.599999999999994</v>
      </c>
      <c r="E14" s="22"/>
      <c r="F14" s="22">
        <v>77.5</v>
      </c>
      <c r="G14" s="22"/>
      <c r="H14" s="100">
        <v>22</v>
      </c>
      <c r="I14" s="22">
        <v>43.7</v>
      </c>
      <c r="J14" s="22">
        <v>65</v>
      </c>
      <c r="K14" s="22">
        <v>89.8</v>
      </c>
      <c r="L14" s="22"/>
      <c r="M14" s="22">
        <v>22.3</v>
      </c>
      <c r="N14" s="22">
        <v>45.3</v>
      </c>
      <c r="O14" s="22">
        <v>73.099999999999994</v>
      </c>
      <c r="P14" s="24">
        <v>101.94971700000004</v>
      </c>
    </row>
  </sheetData>
  <mergeCells count="1">
    <mergeCell ref="A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1424-E62F-4514-920C-DC66D7FB005C}">
  <dimension ref="A1:P24"/>
  <sheetViews>
    <sheetView showGridLines="0" zoomScaleNormal="100" workbookViewId="0">
      <selection sqref="A1:K1"/>
    </sheetView>
  </sheetViews>
  <sheetFormatPr defaultColWidth="8.85546875" defaultRowHeight="15" outlineLevelCol="1"/>
  <cols>
    <col min="1" max="1" width="27.425781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7</v>
      </c>
      <c r="B1" s="111"/>
      <c r="C1" s="111"/>
      <c r="D1" s="111"/>
      <c r="E1" s="111"/>
      <c r="F1" s="111"/>
      <c r="G1" s="111"/>
      <c r="H1" s="111"/>
      <c r="I1" s="111"/>
      <c r="J1" s="111"/>
      <c r="K1" s="111"/>
    </row>
    <row r="2" spans="1:16">
      <c r="A2" s="6" t="s">
        <v>12</v>
      </c>
      <c r="B2" s="15" t="s">
        <v>49</v>
      </c>
      <c r="C2" s="15"/>
      <c r="D2" s="15" t="s">
        <v>50</v>
      </c>
      <c r="E2" s="15"/>
      <c r="F2" s="15" t="s">
        <v>51</v>
      </c>
      <c r="G2" s="15"/>
      <c r="H2" s="86" t="s">
        <v>214</v>
      </c>
      <c r="I2" s="86" t="s">
        <v>215</v>
      </c>
      <c r="J2" s="86" t="s">
        <v>216</v>
      </c>
      <c r="K2" s="15" t="s">
        <v>52</v>
      </c>
      <c r="L2" s="15"/>
      <c r="M2" s="86" t="s">
        <v>217</v>
      </c>
      <c r="N2" s="86" t="s">
        <v>194</v>
      </c>
      <c r="O2" s="86" t="s">
        <v>227</v>
      </c>
      <c r="P2" s="15" t="s">
        <v>238</v>
      </c>
    </row>
    <row r="3" spans="1:16">
      <c r="A3" s="27" t="s">
        <v>53</v>
      </c>
      <c r="B3" s="55">
        <v>14.4</v>
      </c>
      <c r="C3" s="55"/>
      <c r="D3" s="55">
        <v>15.7</v>
      </c>
      <c r="E3" s="55"/>
      <c r="F3" s="55">
        <v>22.5</v>
      </c>
      <c r="G3" s="55"/>
      <c r="H3" s="55">
        <v>22.8</v>
      </c>
      <c r="I3" s="55">
        <v>23.2</v>
      </c>
      <c r="J3" s="55">
        <v>23.4</v>
      </c>
      <c r="K3" s="55">
        <v>23.9</v>
      </c>
      <c r="L3" s="55"/>
      <c r="M3" s="55">
        <v>24.4</v>
      </c>
      <c r="N3" s="55">
        <v>24.8</v>
      </c>
      <c r="O3" s="55">
        <v>25.4</v>
      </c>
      <c r="P3" s="56">
        <v>26.7</v>
      </c>
    </row>
    <row r="4" spans="1:16">
      <c r="A4" s="27" t="s">
        <v>54</v>
      </c>
      <c r="B4" s="61">
        <v>12.2</v>
      </c>
      <c r="C4" s="61"/>
      <c r="D4" s="61">
        <v>12.700000000000001</v>
      </c>
      <c r="E4" s="61"/>
      <c r="F4" s="61">
        <v>13.5</v>
      </c>
      <c r="G4" s="61"/>
      <c r="H4" s="61">
        <v>14</v>
      </c>
      <c r="I4" s="61">
        <v>14.8</v>
      </c>
      <c r="J4" s="61">
        <v>14.1</v>
      </c>
      <c r="K4" s="61">
        <v>14.3</v>
      </c>
      <c r="L4" s="61"/>
      <c r="M4" s="61">
        <v>14.2</v>
      </c>
      <c r="N4" s="61">
        <v>13.6</v>
      </c>
      <c r="O4" s="61">
        <v>14.4</v>
      </c>
      <c r="P4" s="62">
        <v>15.8</v>
      </c>
    </row>
    <row r="5" spans="1:16">
      <c r="A5" s="27" t="s">
        <v>55</v>
      </c>
      <c r="B5" s="55">
        <v>245.20000000000002</v>
      </c>
      <c r="C5" s="55"/>
      <c r="D5" s="55">
        <v>293.09999999999997</v>
      </c>
      <c r="E5" s="55"/>
      <c r="F5" s="55">
        <v>320.3</v>
      </c>
      <c r="G5" s="55"/>
      <c r="H5" s="55">
        <v>330.5</v>
      </c>
      <c r="I5" s="55">
        <v>343.5</v>
      </c>
      <c r="J5" s="55">
        <v>346.2</v>
      </c>
      <c r="K5" s="55">
        <v>371.2</v>
      </c>
      <c r="L5" s="55"/>
      <c r="M5" s="55">
        <v>371.1</v>
      </c>
      <c r="N5" s="55">
        <v>375.3</v>
      </c>
      <c r="O5" s="55">
        <v>409.59999999999997</v>
      </c>
      <c r="P5" s="56">
        <v>446.6</v>
      </c>
    </row>
    <row r="6" spans="1:16">
      <c r="A6" s="27" t="s">
        <v>56</v>
      </c>
      <c r="B6" s="61">
        <v>2.8</v>
      </c>
      <c r="C6" s="61"/>
      <c r="D6" s="61">
        <v>5.3</v>
      </c>
      <c r="E6" s="61"/>
      <c r="F6" s="61">
        <v>8.9</v>
      </c>
      <c r="G6" s="61"/>
      <c r="H6" s="61">
        <v>10.1</v>
      </c>
      <c r="I6" s="61">
        <v>11</v>
      </c>
      <c r="J6" s="61">
        <v>9.1</v>
      </c>
      <c r="K6" s="61">
        <v>9.1999999999999993</v>
      </c>
      <c r="L6" s="61"/>
      <c r="M6" s="61">
        <v>9</v>
      </c>
      <c r="N6" s="61">
        <v>9.8000000000000007</v>
      </c>
      <c r="O6" s="61">
        <v>9.3000000000000007</v>
      </c>
      <c r="P6" s="62">
        <v>12.2</v>
      </c>
    </row>
    <row r="7" spans="1:16">
      <c r="A7" s="27" t="s">
        <v>57</v>
      </c>
      <c r="B7" s="61">
        <v>3.8</v>
      </c>
      <c r="C7" s="61"/>
      <c r="D7" s="61">
        <v>2.5</v>
      </c>
      <c r="E7" s="61"/>
      <c r="F7" s="61">
        <v>4.8</v>
      </c>
      <c r="G7" s="61"/>
      <c r="H7" s="61">
        <v>3.8</v>
      </c>
      <c r="I7" s="61">
        <v>1.8</v>
      </c>
      <c r="J7" s="61">
        <v>1.3</v>
      </c>
      <c r="K7" s="61">
        <v>2.5</v>
      </c>
      <c r="L7" s="61"/>
      <c r="M7" s="61">
        <v>3.5</v>
      </c>
      <c r="N7" s="61">
        <v>3.1</v>
      </c>
      <c r="O7" s="61">
        <v>3.6</v>
      </c>
      <c r="P7" s="62">
        <v>4.2</v>
      </c>
    </row>
    <row r="8" spans="1:16">
      <c r="A8" s="27" t="s">
        <v>58</v>
      </c>
      <c r="B8" s="55">
        <v>2.4</v>
      </c>
      <c r="C8" s="55"/>
      <c r="D8" s="55">
        <v>1.1000000000000001</v>
      </c>
      <c r="E8" s="55"/>
      <c r="F8" s="55">
        <v>0.5</v>
      </c>
      <c r="G8" s="55"/>
      <c r="H8" s="55">
        <v>1.2</v>
      </c>
      <c r="I8" s="55">
        <v>1.3</v>
      </c>
      <c r="J8" s="55">
        <v>0.9</v>
      </c>
      <c r="K8" s="55">
        <v>0.9</v>
      </c>
      <c r="L8" s="55"/>
      <c r="M8" s="55">
        <v>0.9</v>
      </c>
      <c r="N8" s="55">
        <v>1.1000000000000001</v>
      </c>
      <c r="O8" s="55">
        <v>1.2</v>
      </c>
      <c r="P8" s="56">
        <v>1.2</v>
      </c>
    </row>
    <row r="9" spans="1:16">
      <c r="A9" s="27" t="s">
        <v>59</v>
      </c>
      <c r="B9" s="61">
        <v>16.200000000000003</v>
      </c>
      <c r="C9" s="61"/>
      <c r="D9" s="61">
        <v>16.399999999999999</v>
      </c>
      <c r="E9" s="61"/>
      <c r="F9" s="61">
        <v>13.6</v>
      </c>
      <c r="G9" s="61"/>
      <c r="H9" s="61">
        <v>11.8</v>
      </c>
      <c r="I9" s="61">
        <v>14.4</v>
      </c>
      <c r="J9" s="61">
        <v>19.399999999999999</v>
      </c>
      <c r="K9" s="61">
        <v>19.899999999999999</v>
      </c>
      <c r="L9" s="61"/>
      <c r="M9" s="61">
        <v>21.6</v>
      </c>
      <c r="N9" s="61">
        <v>27.1</v>
      </c>
      <c r="O9" s="61">
        <v>30.699999999999996</v>
      </c>
      <c r="P9" s="62">
        <v>32</v>
      </c>
    </row>
    <row r="10" spans="1:16">
      <c r="A10" s="27" t="s">
        <v>60</v>
      </c>
      <c r="B10" s="61">
        <v>12.9</v>
      </c>
      <c r="C10" s="61"/>
      <c r="D10" s="61">
        <v>0.4</v>
      </c>
      <c r="E10" s="61"/>
      <c r="F10" s="61">
        <v>9.6</v>
      </c>
      <c r="G10" s="61"/>
      <c r="H10" s="61">
        <v>9</v>
      </c>
      <c r="I10" s="61">
        <v>0.1</v>
      </c>
      <c r="J10" s="61" t="s">
        <v>34</v>
      </c>
      <c r="K10" s="61">
        <v>0</v>
      </c>
      <c r="L10" s="61"/>
      <c r="M10" s="61" t="s">
        <v>34</v>
      </c>
      <c r="N10" s="61">
        <v>0</v>
      </c>
      <c r="O10" s="61">
        <v>0</v>
      </c>
      <c r="P10" s="62">
        <v>0</v>
      </c>
    </row>
    <row r="11" spans="1:16">
      <c r="A11" s="27" t="s">
        <v>61</v>
      </c>
      <c r="B11" s="61">
        <v>10.1</v>
      </c>
      <c r="C11" s="61"/>
      <c r="D11" s="61">
        <v>13.8</v>
      </c>
      <c r="E11" s="61"/>
      <c r="F11" s="61">
        <v>27.5</v>
      </c>
      <c r="G11" s="61"/>
      <c r="H11" s="61">
        <v>48.4</v>
      </c>
      <c r="I11" s="61">
        <v>27.6</v>
      </c>
      <c r="J11" s="61">
        <v>27.4</v>
      </c>
      <c r="K11" s="61">
        <v>34.5</v>
      </c>
      <c r="L11" s="61"/>
      <c r="M11" s="61">
        <v>29.5</v>
      </c>
      <c r="N11" s="61">
        <v>25.8</v>
      </c>
      <c r="O11" s="61">
        <v>25.2</v>
      </c>
      <c r="P11" s="62">
        <v>39.4</v>
      </c>
    </row>
    <row r="12" spans="1:16">
      <c r="A12" s="28" t="s">
        <v>62</v>
      </c>
      <c r="B12" s="70">
        <v>320</v>
      </c>
      <c r="C12" s="70"/>
      <c r="D12" s="70">
        <v>360.99999999999994</v>
      </c>
      <c r="E12" s="70"/>
      <c r="F12" s="70">
        <v>421.20000000000005</v>
      </c>
      <c r="G12" s="70"/>
      <c r="H12" s="70">
        <v>451.6</v>
      </c>
      <c r="I12" s="70">
        <v>437.70000000000005</v>
      </c>
      <c r="J12" s="70">
        <v>441.79999999999995</v>
      </c>
      <c r="K12" s="70">
        <v>476.39999999999992</v>
      </c>
      <c r="L12" s="70"/>
      <c r="M12" s="70">
        <v>474.20000000000005</v>
      </c>
      <c r="N12" s="70">
        <v>480.60000000000008</v>
      </c>
      <c r="O12" s="70">
        <v>519.4</v>
      </c>
      <c r="P12" s="71">
        <v>578.1</v>
      </c>
    </row>
    <row r="13" spans="1:16" ht="9" customHeight="1"/>
    <row r="14" spans="1:16">
      <c r="A14" s="26" t="s">
        <v>12</v>
      </c>
      <c r="B14" s="15" t="s">
        <v>49</v>
      </c>
      <c r="C14" s="15"/>
      <c r="D14" s="15" t="s">
        <v>50</v>
      </c>
      <c r="E14" s="15"/>
      <c r="F14" s="15" t="s">
        <v>51</v>
      </c>
      <c r="G14" s="15"/>
      <c r="H14" s="86" t="s">
        <v>214</v>
      </c>
      <c r="I14" s="86" t="s">
        <v>215</v>
      </c>
      <c r="J14" s="86" t="s">
        <v>216</v>
      </c>
      <c r="K14" s="15" t="s">
        <v>52</v>
      </c>
      <c r="L14" s="15"/>
      <c r="M14" s="86" t="s">
        <v>217</v>
      </c>
      <c r="N14" s="86" t="s">
        <v>194</v>
      </c>
      <c r="O14" s="86" t="s">
        <v>227</v>
      </c>
      <c r="P14" s="15" t="s">
        <v>238</v>
      </c>
    </row>
    <row r="15" spans="1:16">
      <c r="A15" s="27" t="s">
        <v>63</v>
      </c>
      <c r="B15" s="55">
        <v>1.8</v>
      </c>
      <c r="C15" s="55"/>
      <c r="D15" s="55">
        <v>2.1</v>
      </c>
      <c r="E15" s="55"/>
      <c r="F15" s="55">
        <v>5.3</v>
      </c>
      <c r="G15" s="55"/>
      <c r="H15" s="55">
        <v>5.3</v>
      </c>
      <c r="I15" s="55">
        <v>5.0999999999999996</v>
      </c>
      <c r="J15" s="55">
        <v>4</v>
      </c>
      <c r="K15" s="55">
        <v>30.299999999999997</v>
      </c>
      <c r="L15" s="55"/>
      <c r="M15" s="55">
        <v>30.4</v>
      </c>
      <c r="N15" s="55">
        <v>30.5</v>
      </c>
      <c r="O15" s="55">
        <v>30.599999999999998</v>
      </c>
      <c r="P15" s="56">
        <v>30.699999999999996</v>
      </c>
    </row>
    <row r="16" spans="1:16">
      <c r="A16" s="27" t="s">
        <v>64</v>
      </c>
      <c r="B16" s="55">
        <v>0.2</v>
      </c>
      <c r="C16" s="55"/>
      <c r="D16" s="55">
        <v>4.9000000000000004</v>
      </c>
      <c r="E16" s="55"/>
      <c r="F16" s="55">
        <v>0.5</v>
      </c>
      <c r="G16" s="55"/>
      <c r="H16" s="55">
        <v>2.6</v>
      </c>
      <c r="I16" s="55">
        <v>2.2000000000000002</v>
      </c>
      <c r="J16" s="55">
        <v>0.6</v>
      </c>
      <c r="K16" s="55">
        <v>2.4</v>
      </c>
      <c r="L16" s="55"/>
      <c r="M16" s="55">
        <v>0.5</v>
      </c>
      <c r="N16" s="55">
        <v>-3.5</v>
      </c>
      <c r="O16" s="55">
        <v>-2.6</v>
      </c>
      <c r="P16" s="56">
        <v>-2</v>
      </c>
    </row>
    <row r="17" spans="1:16">
      <c r="A17" s="27" t="s">
        <v>65</v>
      </c>
      <c r="B17" s="55">
        <v>22.300000000000011</v>
      </c>
      <c r="C17" s="55"/>
      <c r="D17" s="55">
        <v>38.20000000000001</v>
      </c>
      <c r="E17" s="55"/>
      <c r="F17" s="55">
        <v>47.9</v>
      </c>
      <c r="G17" s="55"/>
      <c r="H17" s="55">
        <v>52.1</v>
      </c>
      <c r="I17" s="55">
        <v>53</v>
      </c>
      <c r="J17" s="55">
        <v>54.1</v>
      </c>
      <c r="K17" s="55">
        <v>60.1</v>
      </c>
      <c r="L17" s="55"/>
      <c r="M17" s="55">
        <v>63.3</v>
      </c>
      <c r="N17" s="55">
        <v>55.4</v>
      </c>
      <c r="O17" s="55">
        <v>62.2</v>
      </c>
      <c r="P17" s="56">
        <v>61.3</v>
      </c>
    </row>
    <row r="18" spans="1:16">
      <c r="A18" s="27" t="s">
        <v>45</v>
      </c>
      <c r="B18" s="55">
        <v>7.1</v>
      </c>
      <c r="C18" s="55"/>
      <c r="D18" s="55">
        <v>8.9</v>
      </c>
      <c r="E18" s="55"/>
      <c r="F18" s="55">
        <v>11.8</v>
      </c>
      <c r="G18" s="55"/>
      <c r="H18" s="55">
        <v>13.1</v>
      </c>
      <c r="I18" s="55">
        <v>15</v>
      </c>
      <c r="J18" s="55">
        <v>16.5</v>
      </c>
      <c r="K18" s="55">
        <v>15.4</v>
      </c>
      <c r="L18" s="55"/>
      <c r="M18" s="55">
        <v>14.4</v>
      </c>
      <c r="N18" s="55">
        <v>14.3</v>
      </c>
      <c r="O18" s="55">
        <v>14.8</v>
      </c>
      <c r="P18" s="56">
        <v>15.7</v>
      </c>
    </row>
    <row r="19" spans="1:16">
      <c r="A19" s="27" t="s">
        <v>66</v>
      </c>
      <c r="B19" s="55">
        <v>17.3</v>
      </c>
      <c r="C19" s="55"/>
      <c r="D19" s="55">
        <v>18.5</v>
      </c>
      <c r="E19" s="55"/>
      <c r="F19" s="55">
        <v>16.5</v>
      </c>
      <c r="G19" s="55"/>
      <c r="H19" s="55">
        <v>13.8</v>
      </c>
      <c r="I19" s="55">
        <v>12.4</v>
      </c>
      <c r="J19" s="55">
        <v>12.7</v>
      </c>
      <c r="K19" s="55">
        <v>0</v>
      </c>
      <c r="L19" s="55"/>
      <c r="M19" s="55" t="s">
        <v>34</v>
      </c>
      <c r="N19" s="55">
        <v>0</v>
      </c>
      <c r="O19" s="55">
        <v>0</v>
      </c>
      <c r="P19" s="56">
        <v>0</v>
      </c>
    </row>
    <row r="20" spans="1:16">
      <c r="A20" s="28" t="s">
        <v>67</v>
      </c>
      <c r="B20" s="70">
        <v>48.700000000000017</v>
      </c>
      <c r="C20" s="70"/>
      <c r="D20" s="70">
        <v>72.600000000000009</v>
      </c>
      <c r="E20" s="70"/>
      <c r="F20" s="70">
        <v>82</v>
      </c>
      <c r="G20" s="70"/>
      <c r="H20" s="70">
        <v>86.899999999999991</v>
      </c>
      <c r="I20" s="70">
        <v>87.7</v>
      </c>
      <c r="J20" s="70">
        <v>87.9</v>
      </c>
      <c r="K20" s="70">
        <v>108.2</v>
      </c>
      <c r="L20" s="70"/>
      <c r="M20" s="70">
        <v>108.6</v>
      </c>
      <c r="N20" s="70">
        <v>96.7</v>
      </c>
      <c r="O20" s="70">
        <v>105</v>
      </c>
      <c r="P20" s="71">
        <v>105.7</v>
      </c>
    </row>
    <row r="21" spans="1:16">
      <c r="A21" s="27" t="s">
        <v>9</v>
      </c>
      <c r="B21" s="55">
        <v>241.60000000000002</v>
      </c>
      <c r="C21" s="55"/>
      <c r="D21" s="55">
        <v>262</v>
      </c>
      <c r="E21" s="55"/>
      <c r="F21" s="55">
        <v>310.59999999999997</v>
      </c>
      <c r="G21" s="55"/>
      <c r="H21" s="55">
        <v>332.2</v>
      </c>
      <c r="I21" s="55">
        <v>310.10000000000002</v>
      </c>
      <c r="J21" s="55">
        <v>317.89999999999998</v>
      </c>
      <c r="K21" s="55">
        <v>327.60000000000002</v>
      </c>
      <c r="L21" s="55"/>
      <c r="M21" s="55">
        <v>334</v>
      </c>
      <c r="N21" s="55">
        <v>353.1</v>
      </c>
      <c r="O21" s="55">
        <v>379.09999999999997</v>
      </c>
      <c r="P21" s="56">
        <v>430.4</v>
      </c>
    </row>
    <row r="22" spans="1:16">
      <c r="A22" s="27" t="s">
        <v>68</v>
      </c>
      <c r="B22" s="55">
        <v>29.700000000000006</v>
      </c>
      <c r="C22" s="55"/>
      <c r="D22" s="55">
        <v>26.400000000000002</v>
      </c>
      <c r="E22" s="55"/>
      <c r="F22" s="55">
        <v>28.600000000000005</v>
      </c>
      <c r="G22" s="55"/>
      <c r="H22" s="55">
        <v>32.5</v>
      </c>
      <c r="I22" s="55">
        <v>39.9</v>
      </c>
      <c r="J22" s="55">
        <v>36</v>
      </c>
      <c r="K22" s="55">
        <v>40.6</v>
      </c>
      <c r="L22" s="55"/>
      <c r="M22" s="55">
        <v>31.6</v>
      </c>
      <c r="N22" s="55">
        <v>30.8</v>
      </c>
      <c r="O22" s="55">
        <v>35.299999999999997</v>
      </c>
      <c r="P22" s="56">
        <v>42</v>
      </c>
    </row>
    <row r="23" spans="1:16">
      <c r="A23" s="28" t="s">
        <v>69</v>
      </c>
      <c r="B23" s="70">
        <v>271.3</v>
      </c>
      <c r="C23" s="70"/>
      <c r="D23" s="70">
        <v>288.39999999999998</v>
      </c>
      <c r="E23" s="70"/>
      <c r="F23" s="70">
        <v>339.2</v>
      </c>
      <c r="G23" s="70"/>
      <c r="H23" s="70">
        <v>364.7</v>
      </c>
      <c r="I23" s="70">
        <v>350</v>
      </c>
      <c r="J23" s="70">
        <v>353.9</v>
      </c>
      <c r="K23" s="70">
        <v>368.20000000000005</v>
      </c>
      <c r="L23" s="70"/>
      <c r="M23" s="70">
        <v>365.6</v>
      </c>
      <c r="N23" s="70">
        <v>383.90000000000003</v>
      </c>
      <c r="O23" s="70">
        <v>414.4</v>
      </c>
      <c r="P23" s="71">
        <v>472.4</v>
      </c>
    </row>
    <row r="24" spans="1:16">
      <c r="A24" s="28" t="s">
        <v>70</v>
      </c>
      <c r="B24" s="70">
        <v>320</v>
      </c>
      <c r="C24" s="70"/>
      <c r="D24" s="70">
        <v>361</v>
      </c>
      <c r="E24" s="70"/>
      <c r="F24" s="70">
        <v>421.2</v>
      </c>
      <c r="G24" s="70"/>
      <c r="H24" s="70">
        <v>451.59999999999997</v>
      </c>
      <c r="I24" s="70">
        <v>437.7</v>
      </c>
      <c r="J24" s="70">
        <v>441.79999999999995</v>
      </c>
      <c r="K24" s="70">
        <v>476.40000000000003</v>
      </c>
      <c r="L24" s="70"/>
      <c r="M24" s="70">
        <v>474.20000000000005</v>
      </c>
      <c r="N24" s="70">
        <v>480.6</v>
      </c>
      <c r="O24" s="70">
        <v>519.4</v>
      </c>
      <c r="P24" s="71">
        <v>578.1</v>
      </c>
    </row>
  </sheetData>
  <mergeCells count="1">
    <mergeCell ref="A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2387-E624-44ED-B733-8211201EC354}">
  <dimension ref="A1:W72"/>
  <sheetViews>
    <sheetView showGridLines="0" zoomScaleNormal="100" workbookViewId="0">
      <selection sqref="A1:O1"/>
    </sheetView>
  </sheetViews>
  <sheetFormatPr defaultColWidth="8.85546875" defaultRowHeight="15" outlineLevelCol="1"/>
  <cols>
    <col min="1" max="1" width="37.140625" customWidth="1"/>
    <col min="2" max="2" width="13.85546875" customWidth="1"/>
    <col min="3" max="3" width="8.85546875" style="1" customWidth="1"/>
    <col min="4" max="4" width="1.140625" customWidth="1"/>
    <col min="5" max="5" width="13.85546875" customWidth="1"/>
    <col min="6" max="6" width="8.85546875" style="1" customWidth="1"/>
    <col min="7" max="7" width="1.140625" customWidth="1"/>
    <col min="8" max="8" width="13.85546875" customWidth="1"/>
    <col min="9" max="9" width="8.85546875" style="1" customWidth="1"/>
    <col min="10" max="10" width="1.140625" customWidth="1"/>
    <col min="11" max="13" width="13.85546875" customWidth="1" outlineLevel="1"/>
    <col min="14" max="14" width="13.85546875" customWidth="1"/>
    <col min="15" max="15" width="8.85546875" style="1" customWidth="1"/>
    <col min="16" max="16" width="1.140625" customWidth="1"/>
    <col min="17" max="19" width="13.85546875" customWidth="1" outlineLevel="1"/>
    <col min="20" max="20" width="13.85546875" customWidth="1"/>
    <col min="21" max="21" width="8.85546875" style="1" customWidth="1"/>
  </cols>
  <sheetData>
    <row r="1" spans="1:23" ht="20.25" customHeight="1">
      <c r="A1" s="111" t="s">
        <v>72</v>
      </c>
      <c r="B1" s="111"/>
      <c r="C1" s="111"/>
      <c r="D1" s="111"/>
      <c r="E1" s="111"/>
      <c r="F1" s="111"/>
      <c r="G1" s="111"/>
      <c r="H1" s="111"/>
      <c r="I1" s="111"/>
      <c r="J1" s="111"/>
      <c r="K1" s="111"/>
      <c r="L1" s="111"/>
      <c r="M1" s="111"/>
      <c r="N1" s="111"/>
      <c r="O1" s="111"/>
      <c r="U1"/>
    </row>
    <row r="2" spans="1:23">
      <c r="A2" s="6" t="s">
        <v>12</v>
      </c>
      <c r="B2" s="15" t="s">
        <v>49</v>
      </c>
      <c r="C2" s="103" t="s">
        <v>71</v>
      </c>
      <c r="D2" s="15"/>
      <c r="E2" s="15" t="s">
        <v>50</v>
      </c>
      <c r="F2" s="103" t="s">
        <v>71</v>
      </c>
      <c r="G2" s="15"/>
      <c r="H2" s="15" t="s">
        <v>51</v>
      </c>
      <c r="I2" s="103" t="s">
        <v>71</v>
      </c>
      <c r="J2" s="15"/>
      <c r="K2" s="86" t="s">
        <v>214</v>
      </c>
      <c r="L2" s="86" t="s">
        <v>215</v>
      </c>
      <c r="M2" s="86" t="s">
        <v>216</v>
      </c>
      <c r="N2" s="15" t="s">
        <v>52</v>
      </c>
      <c r="O2" s="103" t="s">
        <v>71</v>
      </c>
      <c r="P2" s="15"/>
      <c r="Q2" s="86" t="s">
        <v>217</v>
      </c>
      <c r="R2" s="86" t="s">
        <v>194</v>
      </c>
      <c r="S2" s="86" t="s">
        <v>227</v>
      </c>
      <c r="T2" s="15" t="s">
        <v>238</v>
      </c>
      <c r="U2" s="103" t="s">
        <v>71</v>
      </c>
    </row>
    <row r="3" spans="1:23">
      <c r="A3" s="29" t="s">
        <v>226</v>
      </c>
      <c r="B3" s="55">
        <v>133.92246651107499</v>
      </c>
      <c r="C3" s="72">
        <v>0.54536079327518183</v>
      </c>
      <c r="D3" s="55"/>
      <c r="E3" s="55">
        <v>153.49690631999999</v>
      </c>
      <c r="F3" s="72">
        <v>0.52370148863868993</v>
      </c>
      <c r="G3" s="55"/>
      <c r="H3" s="55">
        <v>146.9</v>
      </c>
      <c r="I3" s="72">
        <v>0.45863253200124882</v>
      </c>
      <c r="J3" s="55"/>
      <c r="K3" s="55">
        <v>150.1</v>
      </c>
      <c r="L3" s="55">
        <v>155.1</v>
      </c>
      <c r="M3" s="55">
        <v>157.69999999999999</v>
      </c>
      <c r="N3" s="55">
        <v>163.19999999999999</v>
      </c>
      <c r="O3" s="72">
        <v>0.43965517241379309</v>
      </c>
      <c r="P3" s="55"/>
      <c r="Q3" s="55">
        <v>166.8</v>
      </c>
      <c r="R3" s="55">
        <v>163.4</v>
      </c>
      <c r="S3" s="55">
        <v>173.3</v>
      </c>
      <c r="T3" s="56">
        <v>173.88525464583049</v>
      </c>
      <c r="U3" s="72">
        <v>0.38935345867852772</v>
      </c>
    </row>
    <row r="4" spans="1:23">
      <c r="A4" s="29" t="s">
        <v>241</v>
      </c>
      <c r="B4" s="55">
        <v>50.077533488925397</v>
      </c>
      <c r="C4" s="72">
        <v>0.20423137638224059</v>
      </c>
      <c r="D4" s="55"/>
      <c r="E4" s="55">
        <v>72.703093679999995</v>
      </c>
      <c r="F4" s="72">
        <v>0.24804876724667349</v>
      </c>
      <c r="G4" s="55"/>
      <c r="H4" s="55">
        <v>68.599999999999994</v>
      </c>
      <c r="I4" s="72">
        <v>0.21417421167655321</v>
      </c>
      <c r="J4" s="55"/>
      <c r="K4" s="55">
        <v>71.5</v>
      </c>
      <c r="L4" s="55">
        <v>74.7</v>
      </c>
      <c r="M4" s="55">
        <v>71.5</v>
      </c>
      <c r="N4" s="55">
        <v>75.2</v>
      </c>
      <c r="O4" s="72">
        <v>0.20258620689655174</v>
      </c>
      <c r="P4" s="55"/>
      <c r="Q4" s="55">
        <v>74.2</v>
      </c>
      <c r="R4" s="55">
        <v>77.7</v>
      </c>
      <c r="S4" s="55">
        <v>92.1</v>
      </c>
      <c r="T4" s="56">
        <v>84.71442824994979</v>
      </c>
      <c r="U4" s="72">
        <v>0.18968747928784099</v>
      </c>
    </row>
    <row r="5" spans="1:23">
      <c r="A5" s="29" t="s">
        <v>239</v>
      </c>
      <c r="B5" s="55">
        <v>0</v>
      </c>
      <c r="C5" s="106">
        <v>0</v>
      </c>
      <c r="D5" s="55">
        <v>0</v>
      </c>
      <c r="E5" s="55">
        <v>0</v>
      </c>
      <c r="F5" s="106">
        <v>0</v>
      </c>
      <c r="G5" s="55">
        <v>0</v>
      </c>
      <c r="H5" s="55">
        <v>0</v>
      </c>
      <c r="I5" s="106">
        <v>0</v>
      </c>
      <c r="J5" s="55">
        <v>0</v>
      </c>
      <c r="K5" s="55">
        <v>0</v>
      </c>
      <c r="L5" s="55">
        <v>0</v>
      </c>
      <c r="M5" s="55">
        <v>0</v>
      </c>
      <c r="N5" s="55">
        <v>0</v>
      </c>
      <c r="O5" s="106">
        <v>0</v>
      </c>
      <c r="P5" s="55">
        <v>0</v>
      </c>
      <c r="Q5" s="55">
        <v>0</v>
      </c>
      <c r="R5" s="55">
        <v>0</v>
      </c>
      <c r="S5" s="55">
        <v>0</v>
      </c>
      <c r="T5" s="56">
        <v>13.51808385691972</v>
      </c>
      <c r="U5" s="72">
        <v>3.026888458781845E-2</v>
      </c>
    </row>
    <row r="6" spans="1:23">
      <c r="A6" s="29" t="s">
        <v>25</v>
      </c>
      <c r="B6" s="61">
        <v>61.2</v>
      </c>
      <c r="C6" s="72">
        <v>0.25040783034257746</v>
      </c>
      <c r="D6" s="61"/>
      <c r="E6" s="61">
        <v>66.899999999999991</v>
      </c>
      <c r="F6" s="72">
        <v>0.22824974411463664</v>
      </c>
      <c r="G6" s="61"/>
      <c r="H6" s="61">
        <v>104.8</v>
      </c>
      <c r="I6" s="72">
        <v>0.32719325632219792</v>
      </c>
      <c r="J6" s="61"/>
      <c r="K6" s="61">
        <v>108.9</v>
      </c>
      <c r="L6" s="61">
        <v>113.7</v>
      </c>
      <c r="M6" s="61">
        <v>117</v>
      </c>
      <c r="N6" s="61">
        <v>132.80000000000001</v>
      </c>
      <c r="O6" s="72">
        <v>0.35775862068965519</v>
      </c>
      <c r="P6" s="61"/>
      <c r="Q6" s="61">
        <v>130.1</v>
      </c>
      <c r="R6" s="61">
        <v>134.19999999999999</v>
      </c>
      <c r="S6" s="61">
        <v>144.19999999999999</v>
      </c>
      <c r="T6" s="62">
        <v>174.48223324730003</v>
      </c>
      <c r="U6" s="72">
        <v>0.39069017744581286</v>
      </c>
    </row>
    <row r="7" spans="1:23">
      <c r="A7" s="30" t="s">
        <v>73</v>
      </c>
      <c r="B7" s="70">
        <v>245.20000000000039</v>
      </c>
      <c r="C7" s="73">
        <v>0.99999999999999978</v>
      </c>
      <c r="D7" s="70"/>
      <c r="E7" s="70">
        <v>293.09999999999997</v>
      </c>
      <c r="F7" s="73">
        <v>1</v>
      </c>
      <c r="G7" s="70"/>
      <c r="H7" s="70">
        <v>320.3</v>
      </c>
      <c r="I7" s="73">
        <v>1</v>
      </c>
      <c r="J7" s="70"/>
      <c r="K7" s="70">
        <v>330.5</v>
      </c>
      <c r="L7" s="70">
        <v>343.5</v>
      </c>
      <c r="M7" s="70">
        <v>346.2</v>
      </c>
      <c r="N7" s="69">
        <v>371.2</v>
      </c>
      <c r="O7" s="73">
        <v>1</v>
      </c>
      <c r="P7" s="70"/>
      <c r="Q7" s="70">
        <v>371.1</v>
      </c>
      <c r="R7" s="70">
        <v>375.3</v>
      </c>
      <c r="S7" s="70">
        <v>409.59999999999997</v>
      </c>
      <c r="T7" s="71">
        <v>446.6</v>
      </c>
      <c r="U7" s="73">
        <v>1</v>
      </c>
    </row>
    <row r="8" spans="1:23">
      <c r="A8" s="35"/>
      <c r="B8" s="31"/>
      <c r="C8" s="14"/>
      <c r="D8" s="32"/>
      <c r="E8" s="32"/>
      <c r="F8" s="14"/>
      <c r="G8" s="32"/>
      <c r="H8" s="32"/>
      <c r="I8" s="14"/>
      <c r="J8" s="32"/>
      <c r="K8" s="32"/>
      <c r="L8" s="32"/>
      <c r="M8" s="32"/>
      <c r="N8" s="13"/>
      <c r="O8" s="14"/>
      <c r="P8" s="32"/>
      <c r="Q8" s="32"/>
      <c r="R8" s="32"/>
      <c r="S8" s="32"/>
      <c r="T8" s="13"/>
      <c r="U8" s="14"/>
    </row>
    <row r="9" spans="1:23" ht="20.25" customHeight="1">
      <c r="A9" s="111" t="s">
        <v>74</v>
      </c>
      <c r="B9" s="111"/>
      <c r="C9" s="111"/>
      <c r="D9" s="111"/>
      <c r="E9" s="111"/>
      <c r="F9" s="111"/>
      <c r="G9" s="111"/>
      <c r="H9" s="111"/>
      <c r="I9" s="111"/>
      <c r="J9" s="111"/>
      <c r="K9" s="5"/>
      <c r="L9" s="5"/>
      <c r="M9" s="5"/>
      <c r="N9" s="5"/>
      <c r="O9"/>
      <c r="Q9" s="5"/>
      <c r="R9" s="5"/>
      <c r="S9" s="5"/>
      <c r="T9" s="5"/>
      <c r="U9"/>
    </row>
    <row r="10" spans="1:23">
      <c r="A10" s="6" t="s">
        <v>12</v>
      </c>
      <c r="B10" s="15" t="s">
        <v>49</v>
      </c>
      <c r="C10" s="103" t="s">
        <v>71</v>
      </c>
      <c r="D10" s="15"/>
      <c r="E10" s="15" t="s">
        <v>50</v>
      </c>
      <c r="F10" s="103" t="s">
        <v>71</v>
      </c>
      <c r="G10" s="15"/>
      <c r="H10" s="15" t="s">
        <v>51</v>
      </c>
      <c r="I10" s="103" t="s">
        <v>71</v>
      </c>
      <c r="J10" s="15"/>
      <c r="K10" s="86" t="s">
        <v>214</v>
      </c>
      <c r="L10" s="86" t="s">
        <v>215</v>
      </c>
      <c r="M10" s="86" t="s">
        <v>216</v>
      </c>
      <c r="N10" s="15" t="s">
        <v>52</v>
      </c>
      <c r="O10" s="103" t="s">
        <v>71</v>
      </c>
      <c r="P10" s="15"/>
      <c r="Q10" s="86" t="s">
        <v>217</v>
      </c>
      <c r="R10" s="86" t="s">
        <v>194</v>
      </c>
      <c r="S10" s="86" t="s">
        <v>227</v>
      </c>
      <c r="T10" s="15" t="s">
        <v>238</v>
      </c>
      <c r="U10" s="103" t="s">
        <v>71</v>
      </c>
    </row>
    <row r="11" spans="1:23">
      <c r="A11" s="11" t="s">
        <v>242</v>
      </c>
      <c r="B11" s="55">
        <v>19</v>
      </c>
      <c r="C11" s="72">
        <v>7.748776508972266E-2</v>
      </c>
      <c r="D11" s="55"/>
      <c r="E11" s="55">
        <v>28.8</v>
      </c>
      <c r="F11" s="72">
        <v>9.8259979529170927E-2</v>
      </c>
      <c r="G11" s="55"/>
      <c r="H11" s="55">
        <v>35.9</v>
      </c>
      <c r="I11" s="72">
        <v>0.11208242272869184</v>
      </c>
      <c r="J11" s="55"/>
      <c r="K11" s="55">
        <v>37</v>
      </c>
      <c r="L11" s="55">
        <v>37.700000000000003</v>
      </c>
      <c r="M11" s="55">
        <v>39</v>
      </c>
      <c r="N11" s="55">
        <v>40.200000000000003</v>
      </c>
      <c r="O11" s="72">
        <v>0.10829741379310344</v>
      </c>
      <c r="P11" s="55"/>
      <c r="Q11" s="55">
        <v>38.1</v>
      </c>
      <c r="R11" s="55">
        <v>38.299999999999997</v>
      </c>
      <c r="S11" s="55">
        <v>38.4</v>
      </c>
      <c r="T11" s="56">
        <v>38.199999999999996</v>
      </c>
      <c r="U11" s="72">
        <v>8.5535154500671742E-2</v>
      </c>
      <c r="V11" s="55"/>
      <c r="W11" s="55"/>
    </row>
    <row r="12" spans="1:23">
      <c r="A12" s="11" t="s">
        <v>207</v>
      </c>
      <c r="B12" s="55">
        <v>9.9</v>
      </c>
      <c r="C12" s="72">
        <v>4.0375203915171284E-2</v>
      </c>
      <c r="D12" s="55"/>
      <c r="E12" s="55">
        <v>12.6</v>
      </c>
      <c r="F12" s="72">
        <v>4.2988741044012277E-2</v>
      </c>
      <c r="G12" s="55"/>
      <c r="H12" s="55">
        <v>13.2</v>
      </c>
      <c r="I12" s="72">
        <v>4.1211364345925691E-2</v>
      </c>
      <c r="J12" s="55">
        <v>2</v>
      </c>
      <c r="K12" s="55">
        <v>14.2</v>
      </c>
      <c r="L12" s="55">
        <v>15.4</v>
      </c>
      <c r="M12" s="55">
        <v>14.5</v>
      </c>
      <c r="N12" s="55">
        <v>17</v>
      </c>
      <c r="O12" s="72">
        <v>4.5797413793103446E-2</v>
      </c>
      <c r="P12" s="55">
        <v>2</v>
      </c>
      <c r="Q12" s="55">
        <v>17.5</v>
      </c>
      <c r="R12" s="55">
        <v>17.3</v>
      </c>
      <c r="S12" s="55">
        <v>18.2</v>
      </c>
      <c r="T12" s="56">
        <v>21.2</v>
      </c>
      <c r="U12" s="72">
        <v>4.7469771607702646E-2</v>
      </c>
      <c r="V12" s="107"/>
      <c r="W12" s="107"/>
    </row>
    <row r="13" spans="1:23">
      <c r="A13" s="11" t="s">
        <v>208</v>
      </c>
      <c r="B13" s="55">
        <v>19.3</v>
      </c>
      <c r="C13" s="72">
        <v>7.8711256117455122E-2</v>
      </c>
      <c r="D13" s="55"/>
      <c r="E13" s="55">
        <v>14.7</v>
      </c>
      <c r="F13" s="72">
        <v>5.0153531218014323E-2</v>
      </c>
      <c r="G13" s="55"/>
      <c r="H13" s="55">
        <v>0</v>
      </c>
      <c r="I13" s="72">
        <v>0</v>
      </c>
      <c r="J13" s="55"/>
      <c r="K13" s="55" t="s">
        <v>34</v>
      </c>
      <c r="L13" s="55" t="s">
        <v>34</v>
      </c>
      <c r="M13" s="55" t="s">
        <v>34</v>
      </c>
      <c r="N13" s="55" t="s">
        <v>34</v>
      </c>
      <c r="O13" s="72">
        <v>0</v>
      </c>
      <c r="P13" s="55"/>
      <c r="Q13" s="55" t="s">
        <v>34</v>
      </c>
      <c r="R13" s="55">
        <v>0</v>
      </c>
      <c r="S13" s="55">
        <v>0</v>
      </c>
      <c r="T13" s="56">
        <v>0</v>
      </c>
      <c r="U13" s="106">
        <v>0</v>
      </c>
      <c r="V13" s="107"/>
      <c r="W13" s="107"/>
    </row>
    <row r="14" spans="1:23">
      <c r="A14" s="11" t="s">
        <v>243</v>
      </c>
      <c r="B14" s="55">
        <v>0</v>
      </c>
      <c r="C14" s="72">
        <v>0</v>
      </c>
      <c r="D14" s="55"/>
      <c r="E14" s="55">
        <v>0</v>
      </c>
      <c r="F14" s="72">
        <v>0</v>
      </c>
      <c r="G14" s="55"/>
      <c r="H14" s="55">
        <v>14.2</v>
      </c>
      <c r="I14" s="72">
        <v>4.4333437402435213E-2</v>
      </c>
      <c r="J14" s="55"/>
      <c r="K14" s="55">
        <v>13.6</v>
      </c>
      <c r="L14" s="55">
        <v>14.1</v>
      </c>
      <c r="M14" s="55">
        <v>14</v>
      </c>
      <c r="N14" s="55">
        <v>17.899999999999999</v>
      </c>
      <c r="O14" s="72">
        <v>4.8221982758620677E-2</v>
      </c>
      <c r="P14" s="55"/>
      <c r="Q14" s="55">
        <v>20.2</v>
      </c>
      <c r="R14" s="55">
        <v>21.8</v>
      </c>
      <c r="S14" s="55">
        <v>27.4</v>
      </c>
      <c r="T14" s="56">
        <v>29.599999999999998</v>
      </c>
      <c r="U14" s="72">
        <v>6.6278549037169732E-2</v>
      </c>
      <c r="V14" s="107"/>
      <c r="W14" s="55"/>
    </row>
    <row r="15" spans="1:23">
      <c r="A15" s="11" t="s">
        <v>199</v>
      </c>
      <c r="B15" s="55">
        <v>0</v>
      </c>
      <c r="C15" s="72">
        <v>0</v>
      </c>
      <c r="D15" s="55"/>
      <c r="E15" s="55">
        <v>11.5</v>
      </c>
      <c r="F15" s="72">
        <v>3.9235755714773113E-2</v>
      </c>
      <c r="G15" s="55"/>
      <c r="H15" s="55">
        <v>11</v>
      </c>
      <c r="I15" s="72">
        <v>3.4342803621604745E-2</v>
      </c>
      <c r="J15" s="55">
        <v>4.0999999999999996</v>
      </c>
      <c r="K15" s="55">
        <v>11.1</v>
      </c>
      <c r="L15" s="55">
        <v>11.5</v>
      </c>
      <c r="M15" s="55">
        <v>11.9</v>
      </c>
      <c r="N15" s="55">
        <v>12.4</v>
      </c>
      <c r="O15" s="72">
        <v>3.3405172413793101E-2</v>
      </c>
      <c r="P15" s="55">
        <v>4.0999999999999996</v>
      </c>
      <c r="Q15" s="55">
        <v>12.5</v>
      </c>
      <c r="R15" s="55">
        <v>12.9</v>
      </c>
      <c r="S15" s="55">
        <v>13.5</v>
      </c>
      <c r="T15" s="56">
        <v>14.4</v>
      </c>
      <c r="U15" s="72">
        <v>3.2243618450515009E-2</v>
      </c>
      <c r="V15" s="107"/>
      <c r="W15" s="107"/>
    </row>
    <row r="16" spans="1:23">
      <c r="A16" s="11" t="s">
        <v>198</v>
      </c>
      <c r="B16" s="55">
        <v>14.1</v>
      </c>
      <c r="C16" s="72">
        <v>5.7504078303425764E-2</v>
      </c>
      <c r="D16" s="55"/>
      <c r="E16" s="55">
        <v>16.2</v>
      </c>
      <c r="F16" s="72">
        <v>5.5271238485158643E-2</v>
      </c>
      <c r="G16" s="55"/>
      <c r="H16" s="55">
        <v>16.7</v>
      </c>
      <c r="I16" s="72">
        <v>5.2138620043709019E-2</v>
      </c>
      <c r="J16" s="55"/>
      <c r="K16" s="55">
        <v>17.399999999999999</v>
      </c>
      <c r="L16" s="55">
        <v>17.5</v>
      </c>
      <c r="M16" s="55">
        <v>18.2</v>
      </c>
      <c r="N16" s="55">
        <v>19.3</v>
      </c>
      <c r="O16" s="72">
        <v>5.1993534482758619E-2</v>
      </c>
      <c r="P16" s="55"/>
      <c r="Q16" s="55">
        <v>19.5</v>
      </c>
      <c r="R16" s="55">
        <v>19.2</v>
      </c>
      <c r="S16" s="55">
        <v>20.8</v>
      </c>
      <c r="T16" s="56">
        <v>22.8</v>
      </c>
      <c r="U16" s="72">
        <v>5.1052395879982095E-2</v>
      </c>
      <c r="V16" s="107"/>
      <c r="W16" s="107"/>
    </row>
    <row r="17" spans="1:23">
      <c r="A17" s="11" t="s">
        <v>200</v>
      </c>
      <c r="B17" s="55">
        <v>39.4</v>
      </c>
      <c r="C17" s="72">
        <v>0.16068515497553015</v>
      </c>
      <c r="D17" s="55"/>
      <c r="E17" s="55">
        <v>53.699999999999996</v>
      </c>
      <c r="F17" s="72">
        <v>0.18321392016376661</v>
      </c>
      <c r="G17" s="55"/>
      <c r="H17" s="55">
        <v>44.6</v>
      </c>
      <c r="I17" s="72">
        <v>0.1392444583203247</v>
      </c>
      <c r="J17" s="55">
        <v>1.3</v>
      </c>
      <c r="K17" s="55">
        <v>47.6</v>
      </c>
      <c r="L17" s="55">
        <v>48.4</v>
      </c>
      <c r="M17" s="55">
        <v>45.8</v>
      </c>
      <c r="N17" s="55">
        <v>47.6</v>
      </c>
      <c r="O17" s="72">
        <v>0.12823275862068964</v>
      </c>
      <c r="P17" s="55">
        <v>1.3</v>
      </c>
      <c r="Q17" s="55">
        <v>45.8</v>
      </c>
      <c r="R17" s="55">
        <v>43.8</v>
      </c>
      <c r="S17" s="55">
        <v>51.2</v>
      </c>
      <c r="T17" s="56">
        <v>63.9</v>
      </c>
      <c r="U17" s="72">
        <v>0.14308105687416034</v>
      </c>
      <c r="V17" s="107"/>
      <c r="W17" s="107"/>
    </row>
    <row r="18" spans="1:23">
      <c r="A18" s="11" t="s">
        <v>201</v>
      </c>
      <c r="B18" s="55">
        <v>16.600000000000001</v>
      </c>
      <c r="C18" s="72">
        <v>6.7699836867862961E-2</v>
      </c>
      <c r="D18" s="55"/>
      <c r="E18" s="55">
        <v>13.3</v>
      </c>
      <c r="F18" s="72">
        <v>4.5377004435346299E-2</v>
      </c>
      <c r="G18" s="55"/>
      <c r="H18" s="55">
        <v>11.4</v>
      </c>
      <c r="I18" s="72">
        <v>3.5591632844208555E-2</v>
      </c>
      <c r="J18" s="55">
        <v>2</v>
      </c>
      <c r="K18" s="55">
        <v>12.5</v>
      </c>
      <c r="L18" s="55">
        <v>13.1</v>
      </c>
      <c r="M18" s="55">
        <v>10.9</v>
      </c>
      <c r="N18" s="55">
        <v>11.9</v>
      </c>
      <c r="O18" s="72">
        <v>3.205818965517241E-2</v>
      </c>
      <c r="P18" s="55">
        <v>2</v>
      </c>
      <c r="Q18" s="55">
        <v>13.2</v>
      </c>
      <c r="R18" s="55">
        <v>16</v>
      </c>
      <c r="S18" s="55">
        <v>19</v>
      </c>
      <c r="T18" s="56">
        <v>23</v>
      </c>
      <c r="U18" s="72">
        <v>5.150022391401702E-2</v>
      </c>
      <c r="V18" s="107"/>
      <c r="W18" s="107"/>
    </row>
    <row r="19" spans="1:23">
      <c r="A19" s="11" t="s">
        <v>249</v>
      </c>
      <c r="B19" s="55">
        <v>0</v>
      </c>
      <c r="C19" s="72">
        <v>0</v>
      </c>
      <c r="D19" s="55"/>
      <c r="E19" s="55">
        <v>0</v>
      </c>
      <c r="F19" s="72">
        <v>0</v>
      </c>
      <c r="G19" s="55"/>
      <c r="H19" s="55">
        <v>1.9</v>
      </c>
      <c r="I19" s="72">
        <v>5.931938807368092E-3</v>
      </c>
      <c r="J19" s="55"/>
      <c r="K19" s="55">
        <v>1.7</v>
      </c>
      <c r="L19" s="55">
        <v>1.8</v>
      </c>
      <c r="M19" s="55">
        <v>1.7</v>
      </c>
      <c r="N19" s="55">
        <v>2.7</v>
      </c>
      <c r="O19" s="72">
        <v>7.2737068965517239E-3</v>
      </c>
      <c r="P19" s="55"/>
      <c r="Q19" s="55">
        <v>5</v>
      </c>
      <c r="R19" s="55">
        <v>7.2</v>
      </c>
      <c r="S19" s="55">
        <v>9.9</v>
      </c>
      <c r="T19" s="56">
        <v>12.2</v>
      </c>
      <c r="U19" s="72">
        <v>2.7317510076130765E-2</v>
      </c>
      <c r="V19" s="107"/>
      <c r="W19" s="55"/>
    </row>
    <row r="20" spans="1:23">
      <c r="A20" s="11" t="s">
        <v>202</v>
      </c>
      <c r="B20" s="55">
        <v>25.299999999999997</v>
      </c>
      <c r="C20" s="72">
        <v>0.10318107667210437</v>
      </c>
      <c r="D20" s="55"/>
      <c r="E20" s="55">
        <v>27.5</v>
      </c>
      <c r="F20" s="72">
        <v>9.3824633230979185E-2</v>
      </c>
      <c r="G20" s="55"/>
      <c r="H20" s="55">
        <v>32</v>
      </c>
      <c r="I20" s="72">
        <v>9.9906337808304713E-2</v>
      </c>
      <c r="J20" s="55">
        <v>8.9</v>
      </c>
      <c r="K20" s="55">
        <v>30.8</v>
      </c>
      <c r="L20" s="55">
        <v>30.1</v>
      </c>
      <c r="M20" s="55">
        <v>29.6</v>
      </c>
      <c r="N20" s="55">
        <v>29.5</v>
      </c>
      <c r="O20" s="72">
        <v>7.9471982758620677E-2</v>
      </c>
      <c r="P20" s="55">
        <v>8.9</v>
      </c>
      <c r="Q20" s="55">
        <v>28.9</v>
      </c>
      <c r="R20" s="55">
        <v>28.8</v>
      </c>
      <c r="S20" s="55">
        <v>28.8</v>
      </c>
      <c r="T20" s="56">
        <v>28.3</v>
      </c>
      <c r="U20" s="72">
        <v>6.3367666815942678E-2</v>
      </c>
      <c r="V20" s="107"/>
      <c r="W20" s="107"/>
    </row>
    <row r="21" spans="1:23">
      <c r="A21" s="11" t="s">
        <v>203</v>
      </c>
      <c r="B21" s="55">
        <v>37.5</v>
      </c>
      <c r="C21" s="72">
        <v>0.15293637846655789</v>
      </c>
      <c r="D21" s="55"/>
      <c r="E21" s="55">
        <v>35.700000000000003</v>
      </c>
      <c r="F21" s="72">
        <v>0.12180143295803481</v>
      </c>
      <c r="G21" s="55"/>
      <c r="H21" s="55">
        <v>36.9</v>
      </c>
      <c r="I21" s="72">
        <v>0.11520449578520137</v>
      </c>
      <c r="J21" s="55">
        <v>7.3000000000000007</v>
      </c>
      <c r="K21" s="55">
        <v>36.700000000000003</v>
      </c>
      <c r="L21" s="55">
        <v>35.299999999999997</v>
      </c>
      <c r="M21" s="55">
        <v>35.799999999999997</v>
      </c>
      <c r="N21" s="55">
        <v>36.599999999999994</v>
      </c>
      <c r="O21" s="72">
        <v>9.8599137931034461E-2</v>
      </c>
      <c r="P21" s="55">
        <v>7.3000000000000007</v>
      </c>
      <c r="Q21" s="55">
        <v>36.799999999999997</v>
      </c>
      <c r="R21" s="55">
        <v>36.799999999999997</v>
      </c>
      <c r="S21" s="55">
        <v>37.799999999999997</v>
      </c>
      <c r="T21" s="56">
        <v>37.800000000000004</v>
      </c>
      <c r="U21" s="72">
        <v>8.4639498432601892E-2</v>
      </c>
      <c r="V21" s="107"/>
      <c r="W21" s="107"/>
    </row>
    <row r="22" spans="1:23">
      <c r="A22" s="11" t="s">
        <v>244</v>
      </c>
      <c r="B22" s="55">
        <v>0</v>
      </c>
      <c r="C22" s="72">
        <v>0</v>
      </c>
      <c r="D22" s="55"/>
      <c r="E22" s="55">
        <v>0</v>
      </c>
      <c r="F22" s="72">
        <v>0</v>
      </c>
      <c r="G22" s="55"/>
      <c r="H22" s="55">
        <v>7.2</v>
      </c>
      <c r="I22" s="72">
        <v>2.2478926006868561E-2</v>
      </c>
      <c r="J22" s="55"/>
      <c r="K22" s="55">
        <v>9.1999999999999993</v>
      </c>
      <c r="L22" s="55">
        <v>11.9</v>
      </c>
      <c r="M22" s="55">
        <v>13.5</v>
      </c>
      <c r="N22" s="55">
        <v>15.4</v>
      </c>
      <c r="O22" s="72">
        <v>4.1487068965517238E-2</v>
      </c>
      <c r="P22" s="55"/>
      <c r="Q22" s="55">
        <v>15.5</v>
      </c>
      <c r="R22" s="55">
        <v>14.3</v>
      </c>
      <c r="S22" s="55">
        <v>14.8</v>
      </c>
      <c r="T22" s="56">
        <v>17.899999999999999</v>
      </c>
      <c r="U22" s="72">
        <v>4.0080609046126286E-2</v>
      </c>
      <c r="V22" s="107"/>
      <c r="W22" s="107"/>
    </row>
    <row r="23" spans="1:23">
      <c r="A23" s="11" t="s">
        <v>245</v>
      </c>
      <c r="B23" s="55">
        <v>10.6</v>
      </c>
      <c r="C23" s="72">
        <v>4.3230016313213694E-2</v>
      </c>
      <c r="D23" s="55"/>
      <c r="E23" s="55">
        <v>16.899999999999999</v>
      </c>
      <c r="F23" s="72">
        <v>5.7659501876492658E-2</v>
      </c>
      <c r="G23" s="55"/>
      <c r="H23" s="55">
        <v>22.4</v>
      </c>
      <c r="I23" s="72">
        <v>6.9934436465813293E-2</v>
      </c>
      <c r="J23" s="55"/>
      <c r="K23" s="55">
        <v>23</v>
      </c>
      <c r="L23" s="55">
        <v>23.6</v>
      </c>
      <c r="M23" s="55">
        <v>23.1</v>
      </c>
      <c r="N23" s="55">
        <v>22.6</v>
      </c>
      <c r="O23" s="72">
        <v>6.0883620689655166E-2</v>
      </c>
      <c r="P23" s="55"/>
      <c r="Q23" s="55">
        <v>22.1</v>
      </c>
      <c r="R23" s="55">
        <v>21.5</v>
      </c>
      <c r="S23" s="55">
        <v>21.2</v>
      </c>
      <c r="T23" s="56">
        <v>21.7</v>
      </c>
      <c r="U23" s="72">
        <v>4.8589341692789972E-2</v>
      </c>
      <c r="V23" s="55"/>
      <c r="W23" s="55"/>
    </row>
    <row r="24" spans="1:23">
      <c r="A24" s="11" t="s">
        <v>204</v>
      </c>
      <c r="B24" s="55">
        <v>23.9</v>
      </c>
      <c r="C24" s="72">
        <v>9.7471451876019549E-2</v>
      </c>
      <c r="D24" s="55"/>
      <c r="E24" s="55">
        <v>29.1</v>
      </c>
      <c r="F24" s="72">
        <v>9.9283520982599793E-2</v>
      </c>
      <c r="G24" s="55"/>
      <c r="H24" s="55">
        <v>33.299999999999997</v>
      </c>
      <c r="I24" s="72">
        <v>0.10396503278176708</v>
      </c>
      <c r="J24" s="55">
        <v>7.1999999999999993</v>
      </c>
      <c r="K24" s="55">
        <v>34.9</v>
      </c>
      <c r="L24" s="55">
        <v>37.4</v>
      </c>
      <c r="M24" s="55">
        <v>40.9</v>
      </c>
      <c r="N24" s="55">
        <v>44.6</v>
      </c>
      <c r="O24" s="72">
        <v>0.12015086206896551</v>
      </c>
      <c r="P24" s="55">
        <v>7.1999999999999993</v>
      </c>
      <c r="Q24" s="55">
        <v>46.6</v>
      </c>
      <c r="R24" s="55">
        <v>48.5</v>
      </c>
      <c r="S24" s="55">
        <v>53</v>
      </c>
      <c r="T24" s="56">
        <v>57.7</v>
      </c>
      <c r="U24" s="72">
        <v>0.1291983878190775</v>
      </c>
      <c r="V24" s="107"/>
      <c r="W24" s="107"/>
    </row>
    <row r="25" spans="1:23">
      <c r="A25" s="11" t="s">
        <v>246</v>
      </c>
      <c r="B25" s="55">
        <v>0</v>
      </c>
      <c r="C25" s="72">
        <v>0</v>
      </c>
      <c r="D25" s="55"/>
      <c r="E25" s="55">
        <v>0</v>
      </c>
      <c r="F25" s="72">
        <v>0</v>
      </c>
      <c r="G25" s="55"/>
      <c r="H25" s="55">
        <v>0</v>
      </c>
      <c r="I25" s="72">
        <v>0</v>
      </c>
      <c r="J25" s="55"/>
      <c r="K25" s="55">
        <v>0</v>
      </c>
      <c r="L25" s="55">
        <v>0</v>
      </c>
      <c r="M25" s="55">
        <v>0</v>
      </c>
      <c r="N25" s="55">
        <v>0</v>
      </c>
      <c r="O25" s="72">
        <v>0</v>
      </c>
      <c r="P25" s="55"/>
      <c r="Q25" s="55">
        <v>0</v>
      </c>
      <c r="R25" s="55">
        <v>0</v>
      </c>
      <c r="S25" s="55">
        <v>0</v>
      </c>
      <c r="T25" s="56">
        <v>0.3</v>
      </c>
      <c r="U25" s="72">
        <v>6.7174205105239595E-4</v>
      </c>
      <c r="V25" s="107"/>
      <c r="W25" s="107"/>
    </row>
    <row r="26" spans="1:23">
      <c r="A26" s="11" t="s">
        <v>205</v>
      </c>
      <c r="B26" s="55">
        <v>13.4</v>
      </c>
      <c r="C26" s="72">
        <v>5.4649265905383354E-2</v>
      </c>
      <c r="D26" s="55"/>
      <c r="E26" s="55">
        <v>23</v>
      </c>
      <c r="F26" s="72">
        <v>7.8471511429546226E-2</v>
      </c>
      <c r="G26" s="55"/>
      <c r="H26" s="55">
        <v>23.8</v>
      </c>
      <c r="I26" s="72">
        <v>7.4305338744926633E-2</v>
      </c>
      <c r="J26" s="55"/>
      <c r="K26" s="55">
        <v>23.6</v>
      </c>
      <c r="L26" s="55">
        <v>27.2</v>
      </c>
      <c r="M26" s="55">
        <v>28.4</v>
      </c>
      <c r="N26" s="55">
        <v>30.8</v>
      </c>
      <c r="O26" s="72">
        <v>8.2974137931034475E-2</v>
      </c>
      <c r="P26" s="55"/>
      <c r="Q26" s="55">
        <v>27.7</v>
      </c>
      <c r="R26" s="55">
        <v>26.8</v>
      </c>
      <c r="S26" s="55">
        <v>32.4</v>
      </c>
      <c r="T26" s="56">
        <v>32.6</v>
      </c>
      <c r="U26" s="72">
        <v>7.299596954769369E-2</v>
      </c>
      <c r="V26" s="107"/>
      <c r="W26" s="107"/>
    </row>
    <row r="27" spans="1:23">
      <c r="A27" s="11" t="s">
        <v>247</v>
      </c>
      <c r="B27" s="55">
        <v>8.1999999999999993</v>
      </c>
      <c r="C27" s="72">
        <v>3.3442088091353989E-2</v>
      </c>
      <c r="D27" s="55"/>
      <c r="E27" s="55">
        <v>1.4</v>
      </c>
      <c r="F27" s="72">
        <v>4.7765267826680308E-3</v>
      </c>
      <c r="G27" s="55"/>
      <c r="H27" s="55">
        <v>0.7</v>
      </c>
      <c r="I27" s="72">
        <v>2.1854511395566654E-3</v>
      </c>
      <c r="J27" s="55"/>
      <c r="K27" s="55">
        <v>0.6</v>
      </c>
      <c r="L27" s="55">
        <v>0.6</v>
      </c>
      <c r="M27" s="55">
        <v>0.6</v>
      </c>
      <c r="N27" s="55">
        <v>0.6</v>
      </c>
      <c r="O27" s="72">
        <v>1.6163793103448273E-3</v>
      </c>
      <c r="P27" s="55"/>
      <c r="Q27" s="55">
        <v>0.5</v>
      </c>
      <c r="R27" s="55">
        <v>0</v>
      </c>
      <c r="S27" s="55">
        <v>0</v>
      </c>
      <c r="T27" s="56">
        <v>0</v>
      </c>
      <c r="U27" s="72">
        <v>0</v>
      </c>
      <c r="V27" s="107"/>
    </row>
    <row r="28" spans="1:23">
      <c r="A28" s="11" t="s">
        <v>206</v>
      </c>
      <c r="B28" s="55">
        <v>6.6</v>
      </c>
      <c r="C28" s="72">
        <v>2.6916802610114185E-2</v>
      </c>
      <c r="D28" s="55"/>
      <c r="E28" s="55">
        <v>8.6999999999999993</v>
      </c>
      <c r="F28" s="72">
        <v>2.9682702149437048E-2</v>
      </c>
      <c r="G28" s="55"/>
      <c r="H28" s="55">
        <v>11.6</v>
      </c>
      <c r="I28" s="72">
        <v>3.6216047455510457E-2</v>
      </c>
      <c r="J28" s="55"/>
      <c r="K28" s="55">
        <v>11.8</v>
      </c>
      <c r="L28" s="55">
        <v>11.7</v>
      </c>
      <c r="M28" s="55">
        <v>10.9</v>
      </c>
      <c r="N28" s="55">
        <v>12.4</v>
      </c>
      <c r="O28" s="72">
        <v>3.3405172413793101E-2</v>
      </c>
      <c r="P28" s="55"/>
      <c r="Q28" s="55">
        <v>11.3</v>
      </c>
      <c r="R28" s="55">
        <v>9.6</v>
      </c>
      <c r="S28" s="55">
        <v>9.1999999999999993</v>
      </c>
      <c r="T28" s="56">
        <v>8.1999999999999993</v>
      </c>
      <c r="U28" s="72">
        <v>1.8360949395432154E-2</v>
      </c>
      <c r="V28" s="107"/>
      <c r="W28" s="107"/>
    </row>
    <row r="29" spans="1:23">
      <c r="A29" s="11" t="s">
        <v>248</v>
      </c>
      <c r="B29" s="55">
        <v>0</v>
      </c>
      <c r="C29" s="72">
        <v>0</v>
      </c>
      <c r="D29" s="55"/>
      <c r="E29" s="55">
        <v>0</v>
      </c>
      <c r="F29" s="72">
        <v>0</v>
      </c>
      <c r="G29" s="55"/>
      <c r="H29" s="55">
        <v>3.5</v>
      </c>
      <c r="I29" s="72">
        <v>1.0927255697783328E-2</v>
      </c>
      <c r="J29" s="55"/>
      <c r="K29" s="55">
        <v>4.8</v>
      </c>
      <c r="L29" s="55">
        <v>6.2</v>
      </c>
      <c r="M29" s="55">
        <v>7.4</v>
      </c>
      <c r="N29" s="55">
        <v>9.6999999999999993</v>
      </c>
      <c r="O29" s="72">
        <v>2.6131465517241374E-2</v>
      </c>
      <c r="P29" s="55"/>
      <c r="Q29" s="55">
        <v>9.9</v>
      </c>
      <c r="R29" s="55">
        <v>12.5</v>
      </c>
      <c r="S29" s="55">
        <v>14</v>
      </c>
      <c r="T29" s="56">
        <v>16.8</v>
      </c>
      <c r="U29" s="72">
        <v>3.7617554858934171E-2</v>
      </c>
      <c r="V29" s="107"/>
      <c r="W29" s="55"/>
    </row>
    <row r="30" spans="1:23">
      <c r="A30" s="11" t="s">
        <v>75</v>
      </c>
      <c r="B30" s="55">
        <v>1.4</v>
      </c>
      <c r="C30" s="72">
        <v>5.7096247960848273E-3</v>
      </c>
      <c r="D30" s="55"/>
      <c r="E30" s="55" t="s">
        <v>34</v>
      </c>
      <c r="F30" s="72">
        <v>0</v>
      </c>
      <c r="G30" s="55"/>
      <c r="H30" s="55"/>
      <c r="I30" s="72">
        <v>0</v>
      </c>
      <c r="J30" s="55"/>
      <c r="K30" s="55" t="s">
        <v>34</v>
      </c>
      <c r="L30" s="55" t="s">
        <v>34</v>
      </c>
      <c r="M30" s="55" t="s">
        <v>34</v>
      </c>
      <c r="N30" s="55" t="s">
        <v>34</v>
      </c>
      <c r="O30" s="72">
        <v>0</v>
      </c>
      <c r="P30" s="55"/>
      <c r="Q30" s="55" t="s">
        <v>34</v>
      </c>
      <c r="R30" s="55">
        <v>0</v>
      </c>
      <c r="S30" s="55">
        <v>0</v>
      </c>
      <c r="T30" s="56">
        <v>0</v>
      </c>
      <c r="U30" s="72">
        <v>0</v>
      </c>
      <c r="V30" s="107"/>
      <c r="W30" s="107"/>
    </row>
    <row r="31" spans="1:23">
      <c r="A31" s="34" t="s">
        <v>76</v>
      </c>
      <c r="B31" s="70">
        <v>245.20000000000005</v>
      </c>
      <c r="C31" s="73">
        <v>0.99999999999999967</v>
      </c>
      <c r="D31" s="70"/>
      <c r="E31" s="70">
        <v>293.10000000000002</v>
      </c>
      <c r="F31" s="73">
        <v>1.0000000000000002</v>
      </c>
      <c r="G31" s="70"/>
      <c r="H31" s="70">
        <v>320.3</v>
      </c>
      <c r="I31" s="73">
        <v>0.99999999999999989</v>
      </c>
      <c r="J31" s="70"/>
      <c r="K31" s="70">
        <v>330.5</v>
      </c>
      <c r="L31" s="70">
        <v>343.5</v>
      </c>
      <c r="M31" s="70">
        <v>346.20000000000005</v>
      </c>
      <c r="N31" s="70">
        <v>371.2</v>
      </c>
      <c r="O31" s="73">
        <v>1</v>
      </c>
      <c r="P31" s="70">
        <v>63.6</v>
      </c>
      <c r="Q31" s="70">
        <v>371.1</v>
      </c>
      <c r="R31" s="70">
        <v>375.29999999999995</v>
      </c>
      <c r="S31" s="70">
        <v>409.6</v>
      </c>
      <c r="T31" s="71">
        <v>446.6</v>
      </c>
      <c r="U31" s="73">
        <v>1</v>
      </c>
    </row>
    <row r="33" spans="1:21" ht="20.25" customHeight="1">
      <c r="A33" s="111" t="s">
        <v>77</v>
      </c>
      <c r="B33" s="111"/>
      <c r="C33" s="111"/>
      <c r="D33" s="111"/>
      <c r="E33" s="111"/>
      <c r="F33" s="111"/>
      <c r="G33" s="111"/>
      <c r="H33" s="111"/>
      <c r="I33" s="111"/>
      <c r="J33" s="111"/>
      <c r="K33" s="111"/>
      <c r="L33" s="111"/>
      <c r="M33" s="111"/>
      <c r="N33" s="111"/>
      <c r="O33" s="111"/>
      <c r="U33"/>
    </row>
    <row r="34" spans="1:21">
      <c r="A34" s="6" t="s">
        <v>12</v>
      </c>
      <c r="B34" s="15" t="s">
        <v>49</v>
      </c>
      <c r="C34" s="103" t="s">
        <v>71</v>
      </c>
      <c r="D34" s="15"/>
      <c r="E34" s="15" t="s">
        <v>50</v>
      </c>
      <c r="F34" s="103" t="s">
        <v>71</v>
      </c>
      <c r="G34" s="15"/>
      <c r="H34" s="15" t="s">
        <v>51</v>
      </c>
      <c r="I34" s="103" t="s">
        <v>71</v>
      </c>
      <c r="J34" s="15"/>
      <c r="K34" s="86" t="s">
        <v>214</v>
      </c>
      <c r="L34" s="86" t="s">
        <v>215</v>
      </c>
      <c r="M34" s="86" t="s">
        <v>216</v>
      </c>
      <c r="N34" s="15" t="s">
        <v>52</v>
      </c>
      <c r="O34" s="103" t="s">
        <v>71</v>
      </c>
      <c r="P34" s="15"/>
      <c r="Q34" s="86" t="s">
        <v>217</v>
      </c>
      <c r="R34" s="86" t="s">
        <v>194</v>
      </c>
      <c r="S34" s="86" t="s">
        <v>227</v>
      </c>
      <c r="T34" s="15" t="s">
        <v>238</v>
      </c>
      <c r="U34" s="103" t="s">
        <v>71</v>
      </c>
    </row>
    <row r="35" spans="1:21">
      <c r="A35" s="11" t="s">
        <v>78</v>
      </c>
      <c r="B35" s="55">
        <v>150.5</v>
      </c>
      <c r="C35" s="72">
        <v>0.86943963027151938</v>
      </c>
      <c r="D35" s="55"/>
      <c r="E35" s="55">
        <v>179.3</v>
      </c>
      <c r="F35" s="72">
        <v>0.82932469935245146</v>
      </c>
      <c r="G35" s="55"/>
      <c r="H35" s="55">
        <v>168.8</v>
      </c>
      <c r="I35" s="72">
        <v>0.8099808061420346</v>
      </c>
      <c r="J35" s="55"/>
      <c r="K35" s="55">
        <v>174.7</v>
      </c>
      <c r="L35" s="55">
        <v>182.4</v>
      </c>
      <c r="M35" s="55">
        <v>191.6</v>
      </c>
      <c r="N35" s="55">
        <v>200.2</v>
      </c>
      <c r="O35" s="72">
        <v>0.84799999999999998</v>
      </c>
      <c r="P35" s="55"/>
      <c r="Q35" s="55">
        <v>204.7</v>
      </c>
      <c r="R35" s="55">
        <v>205.8</v>
      </c>
      <c r="S35" s="55">
        <v>230.4</v>
      </c>
      <c r="T35" s="56">
        <v>239.1</v>
      </c>
      <c r="U35" s="72">
        <v>0.880987472365512</v>
      </c>
    </row>
    <row r="36" spans="1:21">
      <c r="A36" s="11" t="s">
        <v>79</v>
      </c>
      <c r="B36" s="55">
        <v>14.9</v>
      </c>
      <c r="C36" s="72">
        <v>8.6077411900635475E-2</v>
      </c>
      <c r="D36" s="55"/>
      <c r="E36" s="55">
        <v>26.4</v>
      </c>
      <c r="F36" s="72">
        <v>0.12210915818686399</v>
      </c>
      <c r="G36" s="55"/>
      <c r="H36" s="55">
        <v>24</v>
      </c>
      <c r="I36" s="72">
        <v>0.11516314779270632</v>
      </c>
      <c r="J36" s="55"/>
      <c r="K36" s="55">
        <v>24.3</v>
      </c>
      <c r="L36" s="55">
        <v>24.3</v>
      </c>
      <c r="M36" s="55">
        <v>20</v>
      </c>
      <c r="N36" s="55">
        <v>21.8</v>
      </c>
      <c r="O36" s="72">
        <v>0.09</v>
      </c>
      <c r="P36" s="55"/>
      <c r="Q36" s="55">
        <v>20.100000000000001</v>
      </c>
      <c r="R36" s="55">
        <v>20.7</v>
      </c>
      <c r="S36" s="55">
        <v>21.3</v>
      </c>
      <c r="T36" s="56">
        <v>19</v>
      </c>
      <c r="U36" s="72">
        <v>7.0007369196757541E-2</v>
      </c>
    </row>
    <row r="37" spans="1:21">
      <c r="A37" s="11" t="s">
        <v>80</v>
      </c>
      <c r="B37" s="61">
        <v>7.7</v>
      </c>
      <c r="C37" s="72">
        <v>4.4482957827845178E-2</v>
      </c>
      <c r="D37" s="61"/>
      <c r="E37" s="61">
        <v>10.5</v>
      </c>
      <c r="F37" s="72">
        <v>4.8566142460684546E-2</v>
      </c>
      <c r="G37" s="61"/>
      <c r="H37" s="61">
        <v>15.6</v>
      </c>
      <c r="I37" s="72">
        <v>7.4856046065259113E-2</v>
      </c>
      <c r="J37" s="61"/>
      <c r="K37" s="61">
        <v>15.7</v>
      </c>
      <c r="L37" s="61">
        <v>16.8</v>
      </c>
      <c r="M37" s="61">
        <v>15.2</v>
      </c>
      <c r="N37" s="61">
        <v>14.7</v>
      </c>
      <c r="O37" s="72">
        <v>6.0999999999999999E-2</v>
      </c>
      <c r="P37" s="61"/>
      <c r="Q37" s="61">
        <v>14.5</v>
      </c>
      <c r="R37" s="61">
        <v>13.2</v>
      </c>
      <c r="S37" s="61">
        <v>12.5</v>
      </c>
      <c r="T37" s="62">
        <v>13.3</v>
      </c>
      <c r="U37" s="72">
        <v>4.9005158437730283E-2</v>
      </c>
    </row>
    <row r="38" spans="1:21">
      <c r="A38" s="30" t="s">
        <v>81</v>
      </c>
      <c r="B38" s="70">
        <v>173.1</v>
      </c>
      <c r="C38" s="73">
        <v>1</v>
      </c>
      <c r="D38" s="70"/>
      <c r="E38" s="70">
        <v>216.20000000000002</v>
      </c>
      <c r="F38" s="73">
        <v>1</v>
      </c>
      <c r="G38" s="70"/>
      <c r="H38" s="70">
        <v>208.4</v>
      </c>
      <c r="I38" s="73">
        <v>1</v>
      </c>
      <c r="J38" s="70"/>
      <c r="K38" s="70">
        <v>214.7</v>
      </c>
      <c r="L38" s="70">
        <v>223.50000000000003</v>
      </c>
      <c r="M38" s="70">
        <v>226.79999999999998</v>
      </c>
      <c r="N38" s="69">
        <v>236.7</v>
      </c>
      <c r="O38" s="73">
        <v>0.99899999999999989</v>
      </c>
      <c r="P38" s="70"/>
      <c r="Q38" s="70">
        <v>239.29999999999998</v>
      </c>
      <c r="R38" s="70">
        <v>239.7</v>
      </c>
      <c r="S38" s="70">
        <v>264.20000000000005</v>
      </c>
      <c r="T38" s="71">
        <v>271.40000000000003</v>
      </c>
      <c r="U38" s="73">
        <v>0.99999999999999978</v>
      </c>
    </row>
    <row r="39" spans="1:21">
      <c r="A39" s="11" t="s">
        <v>82</v>
      </c>
      <c r="B39" s="55">
        <v>10.9</v>
      </c>
      <c r="C39" s="72">
        <v>5.9465357337697762E-2</v>
      </c>
      <c r="D39" s="55"/>
      <c r="E39" s="55">
        <v>10</v>
      </c>
      <c r="F39" s="72">
        <v>4.4984255510571294E-2</v>
      </c>
      <c r="G39" s="55"/>
      <c r="H39" s="55">
        <v>7.1</v>
      </c>
      <c r="I39" s="72">
        <v>3.2946635730858466E-2</v>
      </c>
      <c r="J39" s="55"/>
      <c r="K39" s="55">
        <v>6.9</v>
      </c>
      <c r="L39" s="55">
        <v>6.3</v>
      </c>
      <c r="M39" s="55">
        <v>2.4</v>
      </c>
      <c r="N39" s="55">
        <v>1.7</v>
      </c>
      <c r="O39" s="72">
        <v>6.964358869315854E-3</v>
      </c>
      <c r="P39" s="55"/>
      <c r="Q39" s="55">
        <v>1.7</v>
      </c>
      <c r="R39" s="55">
        <v>1.4</v>
      </c>
      <c r="S39" s="55">
        <v>1.2</v>
      </c>
      <c r="T39" s="56">
        <v>0.7</v>
      </c>
      <c r="U39" s="72">
        <v>2.5725836089672909E-3</v>
      </c>
    </row>
    <row r="40" spans="1:21">
      <c r="A40" s="30" t="s">
        <v>83</v>
      </c>
      <c r="B40" s="70">
        <v>184</v>
      </c>
      <c r="C40" s="73"/>
      <c r="D40" s="70"/>
      <c r="E40" s="70">
        <v>226.20000000000002</v>
      </c>
      <c r="F40" s="73"/>
      <c r="G40" s="70"/>
      <c r="H40" s="70">
        <v>215.5</v>
      </c>
      <c r="I40" s="73"/>
      <c r="J40" s="70"/>
      <c r="K40" s="70">
        <v>221.6</v>
      </c>
      <c r="L40" s="70">
        <v>229.80000000000004</v>
      </c>
      <c r="M40" s="70">
        <v>229.2</v>
      </c>
      <c r="N40" s="69">
        <v>238.39999999999998</v>
      </c>
      <c r="O40" s="73"/>
      <c r="P40" s="70"/>
      <c r="Q40" s="70">
        <v>240.99999999999997</v>
      </c>
      <c r="R40" s="70">
        <v>241.1</v>
      </c>
      <c r="S40" s="70">
        <v>265.39999999999998</v>
      </c>
      <c r="T40" s="71">
        <v>272.10000000000002</v>
      </c>
      <c r="U40" s="73"/>
    </row>
    <row r="41" spans="1:21">
      <c r="A41" s="49" t="s">
        <v>84</v>
      </c>
      <c r="B41" s="74">
        <v>4.4999999999999998E-2</v>
      </c>
      <c r="C41" s="73"/>
      <c r="D41" s="74"/>
      <c r="E41" s="74">
        <v>0.05</v>
      </c>
      <c r="F41" s="73"/>
      <c r="G41" s="74"/>
      <c r="H41" s="74">
        <v>7.4999999999999997E-2</v>
      </c>
      <c r="I41" s="73"/>
      <c r="J41" s="74"/>
      <c r="K41" s="74">
        <v>7.2999999999999995E-2</v>
      </c>
      <c r="L41" s="74">
        <v>7.2999999999999995E-2</v>
      </c>
      <c r="M41" s="74">
        <v>6.7000000000000004E-2</v>
      </c>
      <c r="N41" s="73">
        <v>6.2E-2</v>
      </c>
      <c r="O41" s="76"/>
      <c r="P41" s="74"/>
      <c r="Q41" s="74">
        <v>6.0999999999999999E-2</v>
      </c>
      <c r="R41" s="74">
        <v>5.5E-2</v>
      </c>
      <c r="S41" s="74">
        <v>4.7E-2</v>
      </c>
      <c r="T41" s="75">
        <v>4.9000000000000002E-2</v>
      </c>
      <c r="U41" s="76"/>
    </row>
    <row r="42" spans="1:21">
      <c r="A42" s="49" t="s">
        <v>85</v>
      </c>
      <c r="B42" s="74">
        <v>0.93</v>
      </c>
      <c r="C42" s="73"/>
      <c r="D42" s="74"/>
      <c r="E42" s="74">
        <v>0.95</v>
      </c>
      <c r="F42" s="73"/>
      <c r="G42" s="74"/>
      <c r="H42" s="74">
        <v>0.86199999999999999</v>
      </c>
      <c r="I42" s="73"/>
      <c r="J42" s="74"/>
      <c r="K42" s="74">
        <v>0.88600000000000001</v>
      </c>
      <c r="L42" s="74">
        <v>0.88500000000000001</v>
      </c>
      <c r="M42" s="74">
        <v>0.88600000000000001</v>
      </c>
      <c r="N42" s="73">
        <v>0.85799999999999998</v>
      </c>
      <c r="O42" s="76"/>
      <c r="P42" s="74"/>
      <c r="Q42" s="74">
        <v>0.90500000000000003</v>
      </c>
      <c r="R42" s="74">
        <v>0.94299999999999995</v>
      </c>
      <c r="S42" s="74">
        <v>0.97499999999999998</v>
      </c>
      <c r="T42" s="75">
        <v>0.96299999999999997</v>
      </c>
      <c r="U42" s="76"/>
    </row>
    <row r="43" spans="1:21" ht="9" customHeight="1"/>
    <row r="44" spans="1:21" ht="20.25" customHeight="1">
      <c r="A44" s="112" t="s">
        <v>228</v>
      </c>
      <c r="B44" s="112"/>
      <c r="C44" s="112"/>
      <c r="D44" s="112"/>
      <c r="E44" s="112"/>
      <c r="F44" s="112"/>
      <c r="G44" s="112"/>
      <c r="H44" s="112"/>
      <c r="I44" s="112"/>
      <c r="J44" s="112"/>
      <c r="K44" s="112"/>
      <c r="L44" s="112"/>
      <c r="M44" s="112"/>
      <c r="N44" s="112"/>
      <c r="O44" s="112"/>
      <c r="U44"/>
    </row>
    <row r="45" spans="1:21" ht="9" customHeight="1">
      <c r="A45" s="53"/>
      <c r="B45" s="53"/>
      <c r="C45" s="53"/>
      <c r="D45" s="53"/>
      <c r="E45" s="53"/>
      <c r="F45" s="53"/>
      <c r="G45" s="53"/>
      <c r="H45" s="53"/>
      <c r="I45" s="53"/>
      <c r="J45" s="53"/>
      <c r="K45" s="53"/>
      <c r="L45" s="53"/>
      <c r="M45" s="53"/>
      <c r="N45" s="53"/>
      <c r="O45" s="53"/>
      <c r="P45" s="53"/>
      <c r="Q45" s="53"/>
      <c r="R45" s="53"/>
      <c r="S45" s="53"/>
      <c r="T45" s="53"/>
      <c r="U45" s="53"/>
    </row>
    <row r="46" spans="1:21" ht="20.25" customHeight="1">
      <c r="A46" s="112" t="s">
        <v>229</v>
      </c>
      <c r="B46" s="112"/>
      <c r="C46" s="112"/>
      <c r="D46" s="112"/>
      <c r="E46" s="112"/>
      <c r="F46" s="112"/>
      <c r="G46" s="112"/>
      <c r="H46" s="112"/>
      <c r="I46" s="112"/>
      <c r="J46" s="112"/>
      <c r="K46" s="112"/>
      <c r="L46" s="112"/>
      <c r="M46" s="112"/>
      <c r="N46" s="112"/>
      <c r="O46" s="112"/>
      <c r="U46"/>
    </row>
    <row r="47" spans="1:21" ht="9" customHeight="1">
      <c r="A47" s="53"/>
      <c r="B47" s="53"/>
      <c r="C47" s="53"/>
      <c r="D47" s="53"/>
      <c r="E47" s="53"/>
      <c r="F47" s="53"/>
      <c r="G47" s="53"/>
      <c r="H47" s="53"/>
      <c r="I47" s="53"/>
      <c r="J47" s="53"/>
      <c r="K47" s="53"/>
      <c r="L47" s="53"/>
      <c r="M47" s="53"/>
      <c r="N47" s="53"/>
      <c r="O47" s="53"/>
      <c r="P47" s="53"/>
      <c r="Q47" s="53"/>
      <c r="R47" s="53"/>
      <c r="S47" s="53"/>
      <c r="T47" s="53"/>
      <c r="U47" s="53"/>
    </row>
    <row r="48" spans="1:21" ht="30" customHeight="1">
      <c r="A48" s="112" t="s">
        <v>230</v>
      </c>
      <c r="B48" s="112"/>
      <c r="C48" s="112"/>
      <c r="D48" s="112"/>
      <c r="E48" s="112"/>
      <c r="F48" s="112"/>
      <c r="G48" s="112"/>
      <c r="H48" s="112"/>
      <c r="I48" s="112"/>
      <c r="J48" s="112"/>
      <c r="K48" s="112"/>
      <c r="L48" s="112"/>
      <c r="M48" s="112"/>
      <c r="N48" s="112"/>
      <c r="O48" s="112"/>
      <c r="U48"/>
    </row>
    <row r="49" spans="1:21" ht="39.950000000000003" customHeight="1">
      <c r="A49" s="112" t="s">
        <v>231</v>
      </c>
      <c r="B49" s="112"/>
      <c r="C49" s="112"/>
      <c r="D49" s="112"/>
      <c r="E49" s="112"/>
      <c r="F49" s="112"/>
      <c r="G49" s="112"/>
      <c r="H49" s="112"/>
      <c r="I49" s="112"/>
      <c r="J49" s="112"/>
      <c r="K49" s="112"/>
      <c r="L49" s="112"/>
      <c r="M49" s="112"/>
      <c r="N49" s="112"/>
      <c r="O49" s="112"/>
      <c r="U49"/>
    </row>
    <row r="50" spans="1:21" ht="9" customHeight="1">
      <c r="A50" s="53"/>
      <c r="B50" s="53"/>
      <c r="C50" s="53"/>
      <c r="D50" s="53"/>
      <c r="E50" s="53"/>
      <c r="F50" s="53"/>
      <c r="G50" s="53"/>
      <c r="H50" s="53"/>
      <c r="I50" s="53"/>
      <c r="J50" s="53"/>
      <c r="K50" s="53"/>
      <c r="L50" s="53"/>
      <c r="M50" s="53"/>
      <c r="N50" s="53"/>
      <c r="O50" s="53"/>
      <c r="P50" s="53"/>
      <c r="Q50" s="53"/>
      <c r="R50" s="53"/>
      <c r="S50" s="53"/>
      <c r="T50" s="53"/>
      <c r="U50" s="53"/>
    </row>
    <row r="51" spans="1:21" ht="9.9499999999999993" customHeight="1">
      <c r="A51" s="112" t="s">
        <v>232</v>
      </c>
      <c r="B51" s="112"/>
      <c r="C51" s="112"/>
      <c r="D51" s="112"/>
      <c r="E51" s="112"/>
      <c r="F51" s="112"/>
      <c r="G51" s="112"/>
      <c r="H51" s="112"/>
      <c r="I51" s="112"/>
      <c r="J51" s="112"/>
      <c r="K51" s="112"/>
      <c r="L51" s="112"/>
      <c r="M51" s="112"/>
      <c r="N51" s="112"/>
      <c r="O51" s="112"/>
      <c r="U51"/>
    </row>
    <row r="52" spans="1:21" ht="9" customHeight="1">
      <c r="A52" s="53"/>
      <c r="B52" s="53"/>
      <c r="C52" s="53"/>
      <c r="D52" s="53"/>
      <c r="E52" s="53"/>
      <c r="F52" s="53"/>
      <c r="G52" s="53"/>
      <c r="H52" s="53"/>
      <c r="I52" s="53"/>
      <c r="J52" s="53"/>
      <c r="K52" s="53"/>
      <c r="L52" s="53"/>
      <c r="M52" s="53"/>
      <c r="N52" s="53"/>
      <c r="O52" s="53"/>
      <c r="P52" s="53"/>
      <c r="Q52" s="53"/>
      <c r="R52" s="53"/>
      <c r="S52" s="53"/>
      <c r="T52" s="53"/>
      <c r="U52" s="53"/>
    </row>
    <row r="53" spans="1:21" ht="9.9499999999999993" customHeight="1">
      <c r="A53" s="112" t="s">
        <v>233</v>
      </c>
      <c r="B53" s="112"/>
      <c r="C53" s="112"/>
      <c r="D53" s="112"/>
      <c r="E53" s="112"/>
      <c r="F53" s="112"/>
      <c r="G53" s="112"/>
      <c r="H53" s="112"/>
      <c r="I53" s="112"/>
      <c r="J53" s="112"/>
      <c r="K53" s="112"/>
      <c r="L53" s="112"/>
      <c r="M53" s="112"/>
      <c r="N53" s="112"/>
      <c r="O53" s="112"/>
      <c r="U53"/>
    </row>
    <row r="55" spans="1:21" ht="20.25" customHeight="1">
      <c r="A55" s="111" t="s">
        <v>86</v>
      </c>
      <c r="B55" s="111"/>
      <c r="C55" s="111"/>
      <c r="D55" s="111"/>
      <c r="E55" s="111"/>
      <c r="F55" s="111"/>
      <c r="G55" s="111"/>
      <c r="H55" s="111"/>
      <c r="I55" s="111"/>
      <c r="J55" s="111"/>
      <c r="K55" s="111"/>
      <c r="L55" s="111"/>
      <c r="M55" s="111"/>
      <c r="N55" s="111"/>
      <c r="O55" s="111"/>
      <c r="U55"/>
    </row>
    <row r="56" spans="1:21">
      <c r="A56" s="6" t="s">
        <v>12</v>
      </c>
      <c r="B56" s="15" t="s">
        <v>49</v>
      </c>
      <c r="C56" s="103" t="s">
        <v>71</v>
      </c>
      <c r="D56" s="15"/>
      <c r="E56" s="15" t="s">
        <v>50</v>
      </c>
      <c r="F56" s="103" t="s">
        <v>71</v>
      </c>
      <c r="G56" s="15"/>
      <c r="H56" s="15" t="s">
        <v>51</v>
      </c>
      <c r="I56" s="103" t="s">
        <v>71</v>
      </c>
      <c r="J56" s="15"/>
      <c r="K56" s="86" t="s">
        <v>214</v>
      </c>
      <c r="L56" s="86" t="s">
        <v>215</v>
      </c>
      <c r="M56" s="86" t="s">
        <v>216</v>
      </c>
      <c r="N56" s="15" t="s">
        <v>52</v>
      </c>
      <c r="O56" s="103" t="s">
        <v>71</v>
      </c>
      <c r="P56" s="15"/>
      <c r="Q56" s="86" t="s">
        <v>217</v>
      </c>
      <c r="R56" s="86" t="s">
        <v>194</v>
      </c>
      <c r="S56" s="86" t="s">
        <v>227</v>
      </c>
      <c r="T56" s="15" t="s">
        <v>238</v>
      </c>
      <c r="U56" s="103" t="s">
        <v>71</v>
      </c>
    </row>
    <row r="57" spans="1:21">
      <c r="A57" s="11" t="s">
        <v>78</v>
      </c>
      <c r="B57" s="55">
        <v>57.4</v>
      </c>
      <c r="C57" s="72">
        <v>0.93811074918566784</v>
      </c>
      <c r="D57" s="55"/>
      <c r="E57" s="55">
        <v>61.4</v>
      </c>
      <c r="F57" s="72">
        <v>0.91778774289985066</v>
      </c>
      <c r="G57" s="55"/>
      <c r="H57" s="55">
        <v>98</v>
      </c>
      <c r="I57" s="72">
        <v>0.93511450381679395</v>
      </c>
      <c r="J57" s="55"/>
      <c r="K57" s="55">
        <v>101.2</v>
      </c>
      <c r="L57" s="55">
        <v>105.7</v>
      </c>
      <c r="M57" s="55">
        <v>108.4</v>
      </c>
      <c r="N57" s="55">
        <v>123.9</v>
      </c>
      <c r="O57" s="72">
        <v>0.93298192771084332</v>
      </c>
      <c r="P57" s="55"/>
      <c r="Q57" s="55">
        <v>120.8</v>
      </c>
      <c r="R57" s="55">
        <v>124.6</v>
      </c>
      <c r="S57" s="55">
        <v>134.30000000000001</v>
      </c>
      <c r="T57" s="56">
        <v>162.4</v>
      </c>
      <c r="U57" s="72">
        <v>0.93065902578796567</v>
      </c>
    </row>
    <row r="58" spans="1:21">
      <c r="A58" s="11" t="s">
        <v>79</v>
      </c>
      <c r="B58" s="55">
        <v>1.4</v>
      </c>
      <c r="C58" s="72">
        <v>2.2801302931596091E-2</v>
      </c>
      <c r="D58" s="55"/>
      <c r="E58" s="55">
        <v>1.8</v>
      </c>
      <c r="F58" s="72">
        <v>2.6905829596412561E-2</v>
      </c>
      <c r="G58" s="55"/>
      <c r="H58" s="55">
        <v>2.2000000000000002</v>
      </c>
      <c r="I58" s="72">
        <v>2.0992366412213744E-2</v>
      </c>
      <c r="J58" s="55"/>
      <c r="K58" s="55">
        <v>2.6</v>
      </c>
      <c r="L58" s="55">
        <v>2.9</v>
      </c>
      <c r="M58" s="55">
        <v>3.1</v>
      </c>
      <c r="N58" s="55">
        <v>3.3</v>
      </c>
      <c r="O58" s="72">
        <v>2.4849397590361443E-2</v>
      </c>
      <c r="P58" s="55"/>
      <c r="Q58" s="55">
        <v>4</v>
      </c>
      <c r="R58" s="55">
        <v>3.7</v>
      </c>
      <c r="S58" s="55">
        <v>3.7</v>
      </c>
      <c r="T58" s="56">
        <v>5</v>
      </c>
      <c r="U58" s="72">
        <v>2.865329512893983E-2</v>
      </c>
    </row>
    <row r="59" spans="1:21">
      <c r="A59" s="11" t="s">
        <v>80</v>
      </c>
      <c r="B59" s="61">
        <v>2.4</v>
      </c>
      <c r="C59" s="72">
        <v>3.9087947882736153E-2</v>
      </c>
      <c r="D59" s="61"/>
      <c r="E59" s="61">
        <v>3.7</v>
      </c>
      <c r="F59" s="72">
        <v>5.5306427503736932E-2</v>
      </c>
      <c r="G59" s="61"/>
      <c r="H59" s="61">
        <v>4.5999999999999996</v>
      </c>
      <c r="I59" s="72">
        <v>4.3893129770992363E-2</v>
      </c>
      <c r="J59" s="61"/>
      <c r="K59" s="61">
        <v>5.0999999999999996</v>
      </c>
      <c r="L59" s="61">
        <v>5.0999999999999996</v>
      </c>
      <c r="M59" s="61">
        <v>5.5</v>
      </c>
      <c r="N59" s="61">
        <v>5.6</v>
      </c>
      <c r="O59" s="72">
        <v>4.2168674698795178E-2</v>
      </c>
      <c r="P59" s="61"/>
      <c r="Q59" s="61">
        <v>5.3</v>
      </c>
      <c r="R59" s="61">
        <v>5.9</v>
      </c>
      <c r="S59" s="61">
        <v>6.2</v>
      </c>
      <c r="T59" s="62">
        <v>7.1</v>
      </c>
      <c r="U59" s="72">
        <v>4.0687679083094556E-2</v>
      </c>
    </row>
    <row r="60" spans="1:21">
      <c r="A60" s="30" t="s">
        <v>81</v>
      </c>
      <c r="B60" s="70">
        <v>61.199999999999996</v>
      </c>
      <c r="C60" s="73">
        <v>1</v>
      </c>
      <c r="D60" s="70"/>
      <c r="E60" s="70">
        <v>66.899999999999991</v>
      </c>
      <c r="F60" s="73">
        <v>1</v>
      </c>
      <c r="G60" s="70"/>
      <c r="H60" s="70">
        <v>104.8</v>
      </c>
      <c r="I60" s="73">
        <v>1</v>
      </c>
      <c r="J60" s="70"/>
      <c r="K60" s="70">
        <v>108.89999999999999</v>
      </c>
      <c r="L60" s="70">
        <v>113.7</v>
      </c>
      <c r="M60" s="70">
        <v>117</v>
      </c>
      <c r="N60" s="69">
        <v>132.80000000000001</v>
      </c>
      <c r="O60" s="73">
        <v>0.99999999999999989</v>
      </c>
      <c r="P60" s="70"/>
      <c r="Q60" s="70">
        <v>130.1</v>
      </c>
      <c r="R60" s="70">
        <v>134.19999999999999</v>
      </c>
      <c r="S60" s="70">
        <v>144.19999999999999</v>
      </c>
      <c r="T60" s="71">
        <v>174.5</v>
      </c>
      <c r="U60" s="73">
        <v>1</v>
      </c>
    </row>
    <row r="61" spans="1:21" s="50" customFormat="1">
      <c r="A61" s="49" t="s">
        <v>84</v>
      </c>
      <c r="B61" s="74">
        <v>3.7999999999999999E-2</v>
      </c>
      <c r="C61" s="73"/>
      <c r="D61" s="74"/>
      <c r="E61" s="74">
        <v>5.5E-2</v>
      </c>
      <c r="F61" s="73"/>
      <c r="G61" s="74"/>
      <c r="H61" s="74">
        <v>4.4999999999999998E-2</v>
      </c>
      <c r="I61" s="73"/>
      <c r="J61" s="74"/>
      <c r="K61" s="74">
        <v>4.5999999999999999E-2</v>
      </c>
      <c r="L61" s="74">
        <v>4.4999999999999998E-2</v>
      </c>
      <c r="M61" s="74">
        <v>4.7E-2</v>
      </c>
      <c r="N61" s="73">
        <v>4.2000000000000003E-2</v>
      </c>
      <c r="O61" s="76"/>
      <c r="P61" s="74"/>
      <c r="Q61" s="74">
        <v>4.1000000000000002E-2</v>
      </c>
      <c r="R61" s="74">
        <v>4.3999999999999997E-2</v>
      </c>
      <c r="S61" s="74">
        <v>4.2999999999999997E-2</v>
      </c>
      <c r="T61" s="75">
        <v>4.1000000000000002E-2</v>
      </c>
      <c r="U61" s="76"/>
    </row>
    <row r="62" spans="1:21" s="50" customFormat="1">
      <c r="A62" s="49" t="s">
        <v>85</v>
      </c>
      <c r="B62" s="74">
        <v>1.4390000000000001</v>
      </c>
      <c r="C62" s="73"/>
      <c r="D62" s="74"/>
      <c r="E62" s="74">
        <v>1.319</v>
      </c>
      <c r="F62" s="73"/>
      <c r="G62" s="74"/>
      <c r="H62" s="74">
        <v>1.1919999999999999</v>
      </c>
      <c r="I62" s="73"/>
      <c r="J62" s="74"/>
      <c r="K62" s="74">
        <v>1.206</v>
      </c>
      <c r="L62" s="74">
        <v>1.2130000000000001</v>
      </c>
      <c r="M62" s="74">
        <v>1.2130000000000001</v>
      </c>
      <c r="N62" s="73">
        <v>1.2090000000000001</v>
      </c>
      <c r="O62" s="76"/>
      <c r="P62" s="74"/>
      <c r="Q62" s="74">
        <v>1.292</v>
      </c>
      <c r="R62" s="74">
        <v>1.41</v>
      </c>
      <c r="S62" s="74">
        <v>1.38</v>
      </c>
      <c r="T62" s="75">
        <v>1.3</v>
      </c>
      <c r="U62" s="76"/>
    </row>
    <row r="63" spans="1:21" ht="9" customHeight="1"/>
    <row r="64" spans="1:21" ht="9.9499999999999993" customHeight="1">
      <c r="A64" s="112" t="s">
        <v>87</v>
      </c>
      <c r="B64" s="112"/>
      <c r="C64" s="112"/>
      <c r="D64" s="112"/>
      <c r="E64" s="112"/>
      <c r="F64" s="112"/>
      <c r="G64" s="112"/>
      <c r="H64" s="112"/>
      <c r="I64" s="112"/>
      <c r="J64" s="112"/>
      <c r="K64" s="112"/>
      <c r="L64" s="112"/>
      <c r="M64" s="112"/>
      <c r="N64" s="112"/>
      <c r="O64" s="112"/>
      <c r="U64"/>
    </row>
    <row r="65" spans="1:21" ht="9" customHeight="1">
      <c r="A65" s="53"/>
      <c r="B65" s="53"/>
      <c r="C65" s="53"/>
      <c r="D65" s="53"/>
      <c r="E65" s="53"/>
      <c r="F65" s="53"/>
      <c r="G65" s="53"/>
      <c r="H65" s="53"/>
      <c r="I65" s="53"/>
      <c r="J65" s="53"/>
      <c r="K65" s="53"/>
      <c r="L65" s="53"/>
      <c r="M65" s="53"/>
      <c r="N65" s="53"/>
      <c r="O65" s="53"/>
      <c r="P65" s="53"/>
      <c r="Q65" s="53"/>
      <c r="R65" s="53"/>
      <c r="S65" s="53"/>
      <c r="T65" s="53"/>
      <c r="U65" s="53"/>
    </row>
    <row r="66" spans="1:21" ht="9.9499999999999993" customHeight="1">
      <c r="A66" s="112" t="s">
        <v>88</v>
      </c>
      <c r="B66" s="112"/>
      <c r="C66" s="112"/>
      <c r="D66" s="112"/>
      <c r="E66" s="112"/>
      <c r="F66" s="112"/>
      <c r="G66" s="112"/>
      <c r="H66" s="112"/>
      <c r="I66" s="112"/>
      <c r="J66" s="112"/>
      <c r="K66" s="112"/>
      <c r="L66" s="112"/>
      <c r="M66" s="112"/>
      <c r="N66" s="112"/>
      <c r="O66" s="112"/>
      <c r="U66"/>
    </row>
    <row r="67" spans="1:21" ht="9" customHeight="1">
      <c r="A67" s="53"/>
      <c r="B67" s="53"/>
      <c r="C67" s="53"/>
      <c r="D67" s="53"/>
      <c r="E67" s="53"/>
      <c r="F67" s="53"/>
      <c r="G67" s="53"/>
      <c r="H67" s="53"/>
      <c r="I67" s="53"/>
      <c r="J67" s="53"/>
      <c r="K67" s="53"/>
      <c r="L67" s="53"/>
      <c r="M67" s="53"/>
      <c r="N67" s="53"/>
      <c r="O67" s="53"/>
      <c r="P67" s="53"/>
      <c r="Q67" s="53"/>
      <c r="R67" s="53"/>
      <c r="S67" s="53"/>
      <c r="T67" s="53"/>
      <c r="U67" s="53"/>
    </row>
    <row r="68" spans="1:21" ht="9.9499999999999993" customHeight="1">
      <c r="A68" s="112" t="s">
        <v>251</v>
      </c>
      <c r="B68" s="112"/>
      <c r="C68" s="112"/>
      <c r="D68" s="112"/>
      <c r="E68" s="112"/>
      <c r="F68" s="112"/>
      <c r="G68" s="112"/>
      <c r="H68" s="112"/>
      <c r="I68" s="112"/>
      <c r="J68" s="112"/>
      <c r="K68" s="112"/>
      <c r="L68" s="112"/>
      <c r="M68" s="112"/>
      <c r="N68" s="112"/>
      <c r="O68" s="112"/>
      <c r="U68"/>
    </row>
    <row r="69" spans="1:21" ht="9" customHeight="1">
      <c r="A69" s="53"/>
      <c r="B69" s="53"/>
      <c r="C69" s="53"/>
      <c r="D69" s="53"/>
      <c r="E69" s="53"/>
      <c r="F69" s="53"/>
      <c r="G69" s="53"/>
      <c r="H69" s="53"/>
      <c r="I69" s="53"/>
      <c r="J69" s="53"/>
      <c r="K69" s="53"/>
      <c r="L69" s="53"/>
      <c r="M69" s="53"/>
      <c r="N69" s="53"/>
      <c r="O69" s="53"/>
      <c r="P69" s="53"/>
      <c r="Q69" s="53"/>
      <c r="R69" s="53"/>
      <c r="S69" s="53"/>
      <c r="T69" s="53"/>
      <c r="U69" s="53"/>
    </row>
    <row r="70" spans="1:21" ht="9.9499999999999993" customHeight="1">
      <c r="A70" s="112" t="s">
        <v>89</v>
      </c>
      <c r="B70" s="112"/>
      <c r="C70" s="112"/>
      <c r="D70" s="112"/>
      <c r="E70" s="112"/>
      <c r="F70" s="112"/>
      <c r="G70" s="112"/>
      <c r="H70" s="112"/>
      <c r="I70" s="112"/>
      <c r="J70" s="112"/>
      <c r="K70" s="112"/>
      <c r="L70" s="112"/>
      <c r="M70" s="112"/>
      <c r="N70" s="112"/>
      <c r="O70" s="112"/>
      <c r="U70"/>
    </row>
    <row r="71" spans="1:21" ht="9" customHeight="1">
      <c r="A71" s="53"/>
      <c r="B71" s="53"/>
      <c r="C71" s="53"/>
      <c r="D71" s="53"/>
      <c r="E71" s="53"/>
      <c r="F71" s="53"/>
      <c r="G71" s="53"/>
      <c r="H71" s="53"/>
      <c r="I71" s="53"/>
      <c r="J71" s="53"/>
      <c r="K71" s="53"/>
      <c r="L71" s="53"/>
      <c r="M71" s="53"/>
      <c r="N71" s="53"/>
      <c r="O71" s="53"/>
      <c r="P71" s="53"/>
      <c r="Q71" s="53"/>
      <c r="R71" s="53"/>
      <c r="S71" s="53"/>
      <c r="T71" s="53"/>
      <c r="U71" s="53"/>
    </row>
    <row r="72" spans="1:21" ht="9.9499999999999993" customHeight="1">
      <c r="A72" s="112" t="s">
        <v>90</v>
      </c>
      <c r="B72" s="112"/>
      <c r="C72" s="112"/>
      <c r="D72" s="112"/>
      <c r="E72" s="112"/>
      <c r="F72" s="112"/>
      <c r="G72" s="112"/>
      <c r="H72" s="112"/>
      <c r="I72" s="112"/>
      <c r="J72" s="112"/>
      <c r="K72" s="112"/>
      <c r="L72" s="112"/>
      <c r="M72" s="112"/>
      <c r="N72" s="112"/>
      <c r="O72" s="112"/>
      <c r="U72"/>
    </row>
  </sheetData>
  <mergeCells count="15">
    <mergeCell ref="A33:O33"/>
    <mergeCell ref="A1:O1"/>
    <mergeCell ref="A9:J9"/>
    <mergeCell ref="A72:O72"/>
    <mergeCell ref="A44:O44"/>
    <mergeCell ref="A46:O46"/>
    <mergeCell ref="A48:O48"/>
    <mergeCell ref="A49:O49"/>
    <mergeCell ref="A51:O51"/>
    <mergeCell ref="A53:O53"/>
    <mergeCell ref="A55:O55"/>
    <mergeCell ref="A64:O64"/>
    <mergeCell ref="A66:O66"/>
    <mergeCell ref="A68:O68"/>
    <mergeCell ref="A70:O7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6F45-F1E7-4C1D-8E03-1845F55146D0}">
  <dimension ref="A1:P42"/>
  <sheetViews>
    <sheetView showGridLines="0" zoomScaleNormal="100" workbookViewId="0">
      <selection sqref="A1:K1"/>
    </sheetView>
  </sheetViews>
  <sheetFormatPr defaultColWidth="8.85546875" defaultRowHeight="15" outlineLevelCol="1"/>
  <cols>
    <col min="1" max="1" width="31.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customWidth="1" outlineLevel="1"/>
    <col min="11" max="11" width="13.85546875" customWidth="1"/>
    <col min="12" max="12" width="1.140625" customWidth="1"/>
    <col min="13" max="15" width="13.85546875" customWidth="1" outlineLevel="1"/>
    <col min="16" max="16" width="13.85546875" customWidth="1"/>
  </cols>
  <sheetData>
    <row r="1" spans="1:16" ht="20.25" customHeight="1">
      <c r="A1" s="111" t="s">
        <v>9</v>
      </c>
      <c r="B1" s="111"/>
      <c r="C1" s="111"/>
      <c r="D1" s="111"/>
      <c r="E1" s="111"/>
      <c r="F1" s="111"/>
      <c r="G1" s="111"/>
      <c r="H1" s="111"/>
      <c r="I1" s="111"/>
      <c r="J1" s="111"/>
      <c r="K1" s="111"/>
    </row>
    <row r="2" spans="1:16">
      <c r="A2" s="6" t="s">
        <v>12</v>
      </c>
      <c r="B2" s="15" t="s">
        <v>49</v>
      </c>
      <c r="C2" s="15"/>
      <c r="D2" s="15" t="s">
        <v>50</v>
      </c>
      <c r="E2" s="15"/>
      <c r="F2" s="15" t="s">
        <v>51</v>
      </c>
      <c r="G2" s="15"/>
      <c r="H2" s="86" t="s">
        <v>214</v>
      </c>
      <c r="I2" s="86" t="s">
        <v>215</v>
      </c>
      <c r="J2" s="86" t="s">
        <v>216</v>
      </c>
      <c r="K2" s="15" t="s">
        <v>52</v>
      </c>
      <c r="L2" s="15"/>
      <c r="M2" s="86" t="s">
        <v>217</v>
      </c>
      <c r="N2" s="86" t="s">
        <v>194</v>
      </c>
      <c r="O2" s="86" t="s">
        <v>227</v>
      </c>
      <c r="P2" s="15" t="s">
        <v>238</v>
      </c>
    </row>
    <row r="3" spans="1:16">
      <c r="A3" s="7" t="s">
        <v>91</v>
      </c>
      <c r="B3" s="55">
        <v>7.6</v>
      </c>
      <c r="C3" s="55"/>
      <c r="D3" s="55">
        <v>5.6</v>
      </c>
      <c r="E3" s="55"/>
      <c r="F3" s="55">
        <v>6.1</v>
      </c>
      <c r="G3" s="55"/>
      <c r="H3" s="55">
        <v>21.7</v>
      </c>
      <c r="I3" s="55">
        <v>7.5</v>
      </c>
      <c r="J3" s="55">
        <v>5.3</v>
      </c>
      <c r="K3" s="55">
        <v>9</v>
      </c>
      <c r="L3" s="55"/>
      <c r="M3" s="55">
        <v>9.6999999999999993</v>
      </c>
      <c r="N3" s="55">
        <v>8.4</v>
      </c>
      <c r="O3" s="55">
        <v>14.4</v>
      </c>
      <c r="P3" s="56">
        <v>22</v>
      </c>
    </row>
    <row r="4" spans="1:16">
      <c r="A4" s="7" t="s">
        <v>177</v>
      </c>
      <c r="B4" s="61">
        <v>29.9</v>
      </c>
      <c r="C4" s="61"/>
      <c r="D4" s="61">
        <v>36.1</v>
      </c>
      <c r="E4" s="61"/>
      <c r="F4" s="61">
        <v>38.6</v>
      </c>
      <c r="G4" s="61"/>
      <c r="H4" s="61">
        <v>38.4</v>
      </c>
      <c r="I4" s="61">
        <v>23.1</v>
      </c>
      <c r="J4" s="61">
        <v>25.4</v>
      </c>
      <c r="K4" s="61">
        <v>39.799999999999997</v>
      </c>
      <c r="L4" s="61"/>
      <c r="M4" s="61">
        <v>44.6</v>
      </c>
      <c r="N4" s="61">
        <v>41.1</v>
      </c>
      <c r="O4" s="61">
        <v>42.8</v>
      </c>
      <c r="P4" s="62">
        <v>40.9</v>
      </c>
    </row>
    <row r="5" spans="1:16">
      <c r="A5" s="7" t="s">
        <v>92</v>
      </c>
      <c r="B5" s="55">
        <v>0</v>
      </c>
      <c r="C5" s="55"/>
      <c r="D5" s="55">
        <v>0</v>
      </c>
      <c r="E5" s="55"/>
      <c r="F5" s="55">
        <v>10</v>
      </c>
      <c r="G5" s="55"/>
      <c r="H5" s="55">
        <v>10.199999999999999</v>
      </c>
      <c r="I5" s="55">
        <v>27.2</v>
      </c>
      <c r="J5" s="55">
        <v>26.7</v>
      </c>
      <c r="K5" s="55">
        <v>19.2</v>
      </c>
      <c r="L5" s="55"/>
      <c r="M5" s="55">
        <v>18.2</v>
      </c>
      <c r="N5" s="55">
        <v>15</v>
      </c>
      <c r="O5" s="55">
        <v>15.1</v>
      </c>
      <c r="P5" s="56">
        <v>15</v>
      </c>
    </row>
    <row r="6" spans="1:16">
      <c r="A6" s="7" t="s">
        <v>93</v>
      </c>
      <c r="B6" s="61">
        <v>142.19999999999999</v>
      </c>
      <c r="C6" s="61"/>
      <c r="D6" s="61">
        <v>149.69999999999999</v>
      </c>
      <c r="E6" s="61"/>
      <c r="F6" s="61">
        <v>191.6</v>
      </c>
      <c r="G6" s="61"/>
      <c r="H6" s="61">
        <v>187.7</v>
      </c>
      <c r="I6" s="61">
        <v>186.6</v>
      </c>
      <c r="J6" s="61">
        <v>191.7</v>
      </c>
      <c r="K6" s="61">
        <v>195</v>
      </c>
      <c r="L6" s="61"/>
      <c r="M6" s="61">
        <v>228.8</v>
      </c>
      <c r="N6" s="61">
        <v>230.4</v>
      </c>
      <c r="O6" s="61">
        <v>231.1</v>
      </c>
      <c r="P6" s="62">
        <v>342.6</v>
      </c>
    </row>
    <row r="7" spans="1:16">
      <c r="A7" s="7" t="s">
        <v>94</v>
      </c>
      <c r="B7" s="61">
        <v>-2.8</v>
      </c>
      <c r="C7" s="61"/>
      <c r="D7" s="61">
        <v>-1.2000000000000002</v>
      </c>
      <c r="E7" s="61"/>
      <c r="F7" s="61">
        <v>-0.89999999999999947</v>
      </c>
      <c r="G7" s="61"/>
      <c r="H7" s="61">
        <v>2.4</v>
      </c>
      <c r="I7" s="61">
        <v>-0.8</v>
      </c>
      <c r="J7" s="61">
        <v>3.2</v>
      </c>
      <c r="K7" s="61">
        <v>0.5</v>
      </c>
      <c r="L7" s="61"/>
      <c r="M7" s="61">
        <v>6.6</v>
      </c>
      <c r="N7" s="61">
        <v>3.2</v>
      </c>
      <c r="O7" s="61">
        <v>6.6999999999999993</v>
      </c>
      <c r="P7" s="62">
        <v>-2.7999999999999989</v>
      </c>
    </row>
    <row r="8" spans="1:16">
      <c r="A8" s="7" t="s">
        <v>95</v>
      </c>
      <c r="B8" s="55">
        <v>62.3</v>
      </c>
      <c r="C8" s="55"/>
      <c r="D8" s="55">
        <v>67.599999999999994</v>
      </c>
      <c r="E8" s="55"/>
      <c r="F8" s="55">
        <v>63.9</v>
      </c>
      <c r="G8" s="55"/>
      <c r="H8" s="55">
        <v>71.7</v>
      </c>
      <c r="I8" s="55">
        <v>62.5</v>
      </c>
      <c r="J8" s="55">
        <v>63.6</v>
      </c>
      <c r="K8" s="55">
        <v>60.5</v>
      </c>
      <c r="L8" s="55"/>
      <c r="M8" s="55">
        <v>22.2</v>
      </c>
      <c r="N8" s="55">
        <v>50.3</v>
      </c>
      <c r="O8" s="55">
        <v>64.100000000000009</v>
      </c>
      <c r="P8" s="56">
        <v>8.4</v>
      </c>
    </row>
    <row r="9" spans="1:16">
      <c r="A9" s="7" t="s">
        <v>234</v>
      </c>
      <c r="B9" s="61">
        <v>2.4</v>
      </c>
      <c r="C9" s="61"/>
      <c r="D9" s="61">
        <v>3.7</v>
      </c>
      <c r="E9" s="61"/>
      <c r="F9" s="61">
        <v>1.3</v>
      </c>
      <c r="G9" s="61"/>
      <c r="H9" s="61">
        <v>0.1</v>
      </c>
      <c r="I9" s="61">
        <v>4</v>
      </c>
      <c r="J9" s="61">
        <v>2</v>
      </c>
      <c r="K9" s="61">
        <v>3.6</v>
      </c>
      <c r="L9" s="61"/>
      <c r="M9" s="61">
        <v>3.9</v>
      </c>
      <c r="N9" s="61">
        <v>4.7</v>
      </c>
      <c r="O9" s="61">
        <v>4.9000000000000004</v>
      </c>
      <c r="P9" s="62">
        <v>4.3000000000000007</v>
      </c>
    </row>
    <row r="10" spans="1:16">
      <c r="A10" s="19" t="s">
        <v>96</v>
      </c>
      <c r="B10" s="70">
        <v>241.6</v>
      </c>
      <c r="C10" s="70"/>
      <c r="D10" s="70">
        <v>261.49999999999994</v>
      </c>
      <c r="E10" s="70"/>
      <c r="F10" s="70">
        <v>310.60000000000002</v>
      </c>
      <c r="G10" s="70"/>
      <c r="H10" s="70">
        <v>332.2</v>
      </c>
      <c r="I10" s="70">
        <v>310.09999999999997</v>
      </c>
      <c r="J10" s="70">
        <v>317.89999999999998</v>
      </c>
      <c r="K10" s="70">
        <v>327.60000000000002</v>
      </c>
      <c r="L10" s="70"/>
      <c r="M10" s="70">
        <v>334</v>
      </c>
      <c r="N10" s="70">
        <v>353.09999999999997</v>
      </c>
      <c r="O10" s="70">
        <v>379.09999999999997</v>
      </c>
      <c r="P10" s="71">
        <v>430.4</v>
      </c>
    </row>
    <row r="12" spans="1:16" ht="20.25" customHeight="1">
      <c r="A12" s="111" t="s">
        <v>97</v>
      </c>
      <c r="B12" s="111"/>
      <c r="C12" s="111"/>
      <c r="D12" s="111"/>
      <c r="E12" s="111"/>
      <c r="F12" s="111"/>
      <c r="G12" s="111"/>
      <c r="H12" s="111"/>
      <c r="I12" s="111"/>
      <c r="J12" s="111"/>
      <c r="K12" s="111"/>
    </row>
    <row r="13" spans="1:16">
      <c r="A13" s="6" t="s">
        <v>12</v>
      </c>
      <c r="B13" s="15" t="s">
        <v>49</v>
      </c>
      <c r="C13" s="15"/>
      <c r="D13" s="15" t="s">
        <v>50</v>
      </c>
      <c r="E13" s="15"/>
      <c r="F13" s="15" t="s">
        <v>51</v>
      </c>
      <c r="G13" s="15"/>
      <c r="H13" s="86" t="s">
        <v>214</v>
      </c>
      <c r="I13" s="86" t="s">
        <v>215</v>
      </c>
      <c r="J13" s="86" t="s">
        <v>216</v>
      </c>
      <c r="K13" s="15" t="s">
        <v>52</v>
      </c>
      <c r="L13" s="15"/>
      <c r="M13" s="86" t="s">
        <v>217</v>
      </c>
      <c r="N13" s="86" t="s">
        <v>194</v>
      </c>
      <c r="O13" s="86" t="s">
        <v>227</v>
      </c>
      <c r="P13" s="15" t="s">
        <v>238</v>
      </c>
    </row>
    <row r="14" spans="1:16">
      <c r="A14" s="11" t="s">
        <v>242</v>
      </c>
      <c r="B14" s="55">
        <v>4.7</v>
      </c>
      <c r="C14" s="55"/>
      <c r="D14" s="55">
        <v>10</v>
      </c>
      <c r="E14" s="55"/>
      <c r="F14" s="55">
        <v>11.6</v>
      </c>
      <c r="G14" s="55"/>
      <c r="H14" s="55">
        <v>15.3</v>
      </c>
      <c r="I14" s="55">
        <v>10</v>
      </c>
      <c r="J14" s="55">
        <v>10.4</v>
      </c>
      <c r="K14" s="55">
        <v>10.1</v>
      </c>
      <c r="L14" s="55"/>
      <c r="M14" s="55">
        <v>7.8</v>
      </c>
      <c r="N14" s="55">
        <v>9.4</v>
      </c>
      <c r="O14" s="55">
        <v>12.9</v>
      </c>
      <c r="P14" s="108">
        <v>0</v>
      </c>
    </row>
    <row r="15" spans="1:16">
      <c r="A15" s="11" t="s">
        <v>207</v>
      </c>
      <c r="B15" s="55">
        <v>1</v>
      </c>
      <c r="C15" s="55"/>
      <c r="D15" s="55">
        <v>1.1000000000000001</v>
      </c>
      <c r="E15" s="55"/>
      <c r="F15" s="55">
        <v>1.1000000000000001</v>
      </c>
      <c r="G15" s="55"/>
      <c r="H15" s="55">
        <v>1.7</v>
      </c>
      <c r="I15" s="55">
        <v>1.5</v>
      </c>
      <c r="J15" s="55">
        <v>2</v>
      </c>
      <c r="K15" s="55">
        <v>1</v>
      </c>
      <c r="L15" s="55"/>
      <c r="M15" s="55">
        <v>1.6</v>
      </c>
      <c r="N15" s="55">
        <v>1.3</v>
      </c>
      <c r="O15" s="55">
        <v>1.6</v>
      </c>
      <c r="P15" s="108">
        <v>0</v>
      </c>
    </row>
    <row r="16" spans="1:16">
      <c r="A16" s="11" t="s">
        <v>243</v>
      </c>
      <c r="B16" s="55">
        <v>0</v>
      </c>
      <c r="C16" s="55">
        <v>0</v>
      </c>
      <c r="D16" s="55">
        <v>0</v>
      </c>
      <c r="E16" s="55"/>
      <c r="F16" s="55">
        <v>2.8</v>
      </c>
      <c r="G16" s="55"/>
      <c r="H16" s="55">
        <v>2.9</v>
      </c>
      <c r="I16" s="55">
        <v>1.1000000000000001</v>
      </c>
      <c r="J16" s="55">
        <v>0.4</v>
      </c>
      <c r="K16" s="55">
        <v>0.3</v>
      </c>
      <c r="L16" s="55"/>
      <c r="M16" s="55">
        <v>0.5</v>
      </c>
      <c r="N16" s="55">
        <v>0.5</v>
      </c>
      <c r="O16" s="55">
        <v>0.9</v>
      </c>
      <c r="P16" s="108">
        <v>0</v>
      </c>
    </row>
    <row r="17" spans="1:16">
      <c r="A17" s="11" t="s">
        <v>208</v>
      </c>
      <c r="B17" s="55">
        <v>10</v>
      </c>
      <c r="C17" s="55"/>
      <c r="D17" s="55">
        <v>1.4</v>
      </c>
      <c r="E17" s="55"/>
      <c r="F17" s="55">
        <v>0</v>
      </c>
      <c r="G17" s="55"/>
      <c r="H17" s="55">
        <v>0</v>
      </c>
      <c r="I17" s="55">
        <v>0</v>
      </c>
      <c r="J17" s="55">
        <v>0</v>
      </c>
      <c r="K17" s="85">
        <v>0</v>
      </c>
      <c r="L17" s="55"/>
      <c r="M17" s="55">
        <v>0</v>
      </c>
      <c r="N17" s="55">
        <v>0</v>
      </c>
      <c r="O17" s="55">
        <v>0</v>
      </c>
      <c r="P17" s="108">
        <v>0</v>
      </c>
    </row>
    <row r="18" spans="1:16">
      <c r="A18" s="11" t="s">
        <v>199</v>
      </c>
      <c r="B18" s="55">
        <v>0</v>
      </c>
      <c r="C18" s="55"/>
      <c r="D18" s="55">
        <v>4.8</v>
      </c>
      <c r="E18" s="55"/>
      <c r="F18" s="55">
        <v>3.5</v>
      </c>
      <c r="G18" s="55"/>
      <c r="H18" s="55">
        <v>3.6</v>
      </c>
      <c r="I18" s="55">
        <v>4.2</v>
      </c>
      <c r="J18" s="55">
        <v>4.0999999999999996</v>
      </c>
      <c r="K18" s="55">
        <v>5.3</v>
      </c>
      <c r="L18" s="55"/>
      <c r="M18" s="55">
        <v>4.5</v>
      </c>
      <c r="N18" s="55">
        <v>4.4000000000000004</v>
      </c>
      <c r="O18" s="55">
        <v>4.5</v>
      </c>
      <c r="P18" s="56">
        <v>2.3000000000000003</v>
      </c>
    </row>
    <row r="19" spans="1:16">
      <c r="A19" s="11" t="s">
        <v>198</v>
      </c>
      <c r="B19" s="61">
        <v>4.2</v>
      </c>
      <c r="C19" s="61"/>
      <c r="D19" s="61">
        <v>1.9</v>
      </c>
      <c r="E19" s="61"/>
      <c r="F19" s="61">
        <v>1.6</v>
      </c>
      <c r="G19" s="61"/>
      <c r="H19" s="61">
        <v>0</v>
      </c>
      <c r="I19" s="61">
        <v>0</v>
      </c>
      <c r="J19" s="61">
        <v>0</v>
      </c>
      <c r="K19" s="85" t="s">
        <v>188</v>
      </c>
      <c r="L19" s="61"/>
      <c r="M19" s="61">
        <v>0</v>
      </c>
      <c r="N19" s="61">
        <v>1.2</v>
      </c>
      <c r="O19" s="61">
        <v>1.2</v>
      </c>
      <c r="P19" s="62">
        <v>0</v>
      </c>
    </row>
    <row r="20" spans="1:16">
      <c r="A20" s="11" t="s">
        <v>200</v>
      </c>
      <c r="B20" s="61">
        <v>1.5</v>
      </c>
      <c r="C20" s="61"/>
      <c r="D20" s="61">
        <v>4.8</v>
      </c>
      <c r="E20" s="61"/>
      <c r="F20" s="61">
        <v>3</v>
      </c>
      <c r="G20" s="61"/>
      <c r="H20" s="61">
        <v>3.8</v>
      </c>
      <c r="I20" s="61">
        <v>2.2999999999999998</v>
      </c>
      <c r="J20" s="61">
        <v>1.3</v>
      </c>
      <c r="K20" s="85" t="s">
        <v>188</v>
      </c>
      <c r="L20" s="61"/>
      <c r="M20" s="61">
        <v>0</v>
      </c>
      <c r="N20" s="61">
        <v>0</v>
      </c>
      <c r="O20" s="61">
        <v>0</v>
      </c>
      <c r="P20" s="62">
        <v>0</v>
      </c>
    </row>
    <row r="21" spans="1:16">
      <c r="A21" s="11" t="s">
        <v>201</v>
      </c>
      <c r="B21" s="61">
        <v>5.8</v>
      </c>
      <c r="C21" s="61"/>
      <c r="D21" s="61">
        <v>1.8</v>
      </c>
      <c r="E21" s="61"/>
      <c r="F21" s="61">
        <f>2.5+4.7</f>
        <v>7.2</v>
      </c>
      <c r="G21" s="61"/>
      <c r="H21" s="61">
        <f>2.5+3.9</f>
        <v>6.4</v>
      </c>
      <c r="I21" s="61">
        <f>2.1+4.6</f>
        <v>6.6999999999999993</v>
      </c>
      <c r="J21" s="61">
        <f>2+4.2</f>
        <v>6.2</v>
      </c>
      <c r="K21" s="61">
        <f>1.63+3.3</f>
        <v>4.93</v>
      </c>
      <c r="L21" s="61"/>
      <c r="M21" s="61">
        <f>1.3+2.4</f>
        <v>3.7</v>
      </c>
      <c r="N21" s="61">
        <f>1.2+1.6</f>
        <v>2.8</v>
      </c>
      <c r="O21" s="61">
        <f>5.4+1.1</f>
        <v>6.5</v>
      </c>
      <c r="P21" s="62">
        <v>1.2000000000000002</v>
      </c>
    </row>
    <row r="22" spans="1:16">
      <c r="A22" s="11" t="s">
        <v>249</v>
      </c>
      <c r="B22" s="106">
        <v>0</v>
      </c>
      <c r="C22" s="106">
        <v>0</v>
      </c>
      <c r="D22" s="106">
        <v>0</v>
      </c>
      <c r="E22" s="106">
        <v>0</v>
      </c>
      <c r="F22" s="106">
        <v>0</v>
      </c>
      <c r="G22" s="106">
        <v>0</v>
      </c>
      <c r="H22" s="106">
        <v>0</v>
      </c>
      <c r="I22" s="106">
        <v>0</v>
      </c>
      <c r="J22" s="106">
        <v>0</v>
      </c>
      <c r="K22" s="106">
        <v>0</v>
      </c>
      <c r="L22" s="106">
        <v>0</v>
      </c>
      <c r="M22" s="106">
        <v>0</v>
      </c>
      <c r="N22" s="106">
        <v>0</v>
      </c>
      <c r="O22" s="106">
        <v>0</v>
      </c>
      <c r="P22" s="62">
        <v>0</v>
      </c>
    </row>
    <row r="23" spans="1:16">
      <c r="A23" s="11" t="s">
        <v>202</v>
      </c>
      <c r="B23" s="61">
        <v>2.4</v>
      </c>
      <c r="C23" s="61"/>
      <c r="D23" s="61">
        <v>2.2000000000000002</v>
      </c>
      <c r="E23" s="61"/>
      <c r="F23" s="61">
        <v>10.3</v>
      </c>
      <c r="G23" s="61"/>
      <c r="H23" s="61">
        <v>9.5</v>
      </c>
      <c r="I23" s="61">
        <v>8.5</v>
      </c>
      <c r="J23" s="61">
        <v>8.9</v>
      </c>
      <c r="K23" s="61">
        <v>7.75</v>
      </c>
      <c r="L23" s="61"/>
      <c r="M23" s="61">
        <v>7.3</v>
      </c>
      <c r="N23" s="61">
        <v>5.8</v>
      </c>
      <c r="O23" s="61">
        <v>6</v>
      </c>
      <c r="P23" s="62">
        <v>3.4</v>
      </c>
    </row>
    <row r="24" spans="1:16">
      <c r="A24" s="11" t="s">
        <v>203</v>
      </c>
      <c r="B24" s="61">
        <f>5.6+11.6</f>
        <v>17.2</v>
      </c>
      <c r="C24" s="61"/>
      <c r="D24" s="61">
        <f>6.3+9.3</f>
        <v>15.600000000000001</v>
      </c>
      <c r="E24" s="61"/>
      <c r="F24" s="61">
        <f>3.8+7.1</f>
        <v>10.899999999999999</v>
      </c>
      <c r="G24" s="61"/>
      <c r="H24" s="61">
        <f>3.5+5.6</f>
        <v>9.1</v>
      </c>
      <c r="I24" s="61">
        <f>5.7+4.7</f>
        <v>10.4</v>
      </c>
      <c r="J24" s="61">
        <f>7.3+4.3</f>
        <v>11.6</v>
      </c>
      <c r="K24" s="61">
        <f>7.2+6</f>
        <v>13.2</v>
      </c>
      <c r="L24" s="61"/>
      <c r="M24" s="61">
        <f>6.7+6.8</f>
        <v>13.5</v>
      </c>
      <c r="N24" s="61">
        <f>5.5+6</f>
        <v>11.5</v>
      </c>
      <c r="O24" s="61">
        <f>7.2+4.4</f>
        <v>11.600000000000001</v>
      </c>
      <c r="P24" s="62">
        <v>0</v>
      </c>
    </row>
    <row r="25" spans="1:16">
      <c r="A25" s="11" t="s">
        <v>244</v>
      </c>
      <c r="B25" s="61">
        <v>0</v>
      </c>
      <c r="C25" s="61">
        <v>0</v>
      </c>
      <c r="D25" s="61">
        <v>0</v>
      </c>
      <c r="E25" s="61">
        <v>0</v>
      </c>
      <c r="F25" s="61">
        <v>0</v>
      </c>
      <c r="G25" s="61">
        <v>0</v>
      </c>
      <c r="H25" s="61">
        <v>0</v>
      </c>
      <c r="I25" s="61">
        <v>0</v>
      </c>
      <c r="J25" s="61">
        <v>0</v>
      </c>
      <c r="K25" s="61">
        <v>0</v>
      </c>
      <c r="L25" s="61">
        <v>0</v>
      </c>
      <c r="M25" s="61">
        <v>0</v>
      </c>
      <c r="N25" s="61">
        <v>0</v>
      </c>
      <c r="O25" s="61">
        <v>0</v>
      </c>
      <c r="P25" s="62">
        <v>0</v>
      </c>
    </row>
    <row r="26" spans="1:16">
      <c r="A26" s="11" t="s">
        <v>245</v>
      </c>
      <c r="B26" s="61">
        <v>4.8</v>
      </c>
      <c r="C26" s="61"/>
      <c r="D26" s="61">
        <v>9.1</v>
      </c>
      <c r="E26" s="61"/>
      <c r="F26" s="61">
        <v>9.8000000000000007</v>
      </c>
      <c r="G26" s="61"/>
      <c r="H26" s="61">
        <v>14.2</v>
      </c>
      <c r="I26" s="61">
        <v>12.6</v>
      </c>
      <c r="J26" s="61">
        <v>11.5</v>
      </c>
      <c r="K26" s="61">
        <v>10.7</v>
      </c>
      <c r="L26" s="61"/>
      <c r="M26" s="61">
        <v>8.1999999999999993</v>
      </c>
      <c r="N26" s="61">
        <v>6.5</v>
      </c>
      <c r="O26" s="61">
        <v>8.5</v>
      </c>
      <c r="P26" s="62"/>
    </row>
    <row r="27" spans="1:16">
      <c r="A27" s="11" t="s">
        <v>204</v>
      </c>
      <c r="B27" s="61">
        <v>10.7</v>
      </c>
      <c r="C27" s="61"/>
      <c r="D27" s="61">
        <v>14.899999999999999</v>
      </c>
      <c r="E27" s="61"/>
      <c r="F27" s="61">
        <v>2.1</v>
      </c>
      <c r="G27" s="61"/>
      <c r="H27" s="61">
        <v>5.2</v>
      </c>
      <c r="I27" s="61">
        <v>5.2</v>
      </c>
      <c r="J27" s="61">
        <v>7.2</v>
      </c>
      <c r="K27" s="61">
        <v>7.2</v>
      </c>
      <c r="L27" s="61"/>
      <c r="M27" s="61">
        <v>6.7</v>
      </c>
      <c r="N27" s="61">
        <v>6.9</v>
      </c>
      <c r="O27" s="61">
        <v>10.4</v>
      </c>
      <c r="P27" s="62">
        <v>1.5</v>
      </c>
    </row>
    <row r="28" spans="1:16">
      <c r="A28" s="11" t="s">
        <v>246</v>
      </c>
      <c r="B28" s="61">
        <v>0</v>
      </c>
      <c r="C28" s="61">
        <v>0</v>
      </c>
      <c r="D28" s="61">
        <v>0</v>
      </c>
      <c r="E28" s="61">
        <v>0</v>
      </c>
      <c r="F28" s="61">
        <v>0</v>
      </c>
      <c r="G28" s="61">
        <v>0</v>
      </c>
      <c r="H28" s="61">
        <v>0</v>
      </c>
      <c r="I28" s="61">
        <v>0</v>
      </c>
      <c r="J28" s="61">
        <v>0</v>
      </c>
      <c r="K28" s="61">
        <v>0</v>
      </c>
      <c r="L28" s="61">
        <v>0</v>
      </c>
      <c r="M28" s="61">
        <v>0</v>
      </c>
      <c r="N28" s="61">
        <v>0</v>
      </c>
      <c r="O28" s="61">
        <v>0</v>
      </c>
      <c r="P28" s="62">
        <v>0</v>
      </c>
    </row>
    <row r="29" spans="1:16">
      <c r="A29" s="11" t="s">
        <v>205</v>
      </c>
      <c r="B29" s="61">
        <v>0</v>
      </c>
      <c r="C29" s="61">
        <v>0</v>
      </c>
      <c r="D29" s="61">
        <v>0</v>
      </c>
      <c r="E29" s="61">
        <v>0</v>
      </c>
      <c r="F29" s="61">
        <v>0</v>
      </c>
      <c r="G29" s="61">
        <v>0</v>
      </c>
      <c r="H29" s="61">
        <v>0</v>
      </c>
      <c r="I29" s="61">
        <v>0</v>
      </c>
      <c r="J29" s="61">
        <v>0</v>
      </c>
      <c r="K29" s="61">
        <v>0</v>
      </c>
      <c r="L29" s="61">
        <v>0</v>
      </c>
      <c r="M29" s="61">
        <v>0</v>
      </c>
      <c r="N29" s="61">
        <v>0</v>
      </c>
      <c r="O29" s="61">
        <v>0</v>
      </c>
      <c r="P29" s="62">
        <v>0</v>
      </c>
    </row>
    <row r="30" spans="1:16">
      <c r="A30" s="11" t="s">
        <v>247</v>
      </c>
      <c r="B30" s="61">
        <v>0</v>
      </c>
      <c r="C30" s="61">
        <v>0</v>
      </c>
      <c r="D30" s="61">
        <v>0</v>
      </c>
      <c r="E30" s="61">
        <v>0</v>
      </c>
      <c r="F30" s="61">
        <v>0</v>
      </c>
      <c r="G30" s="61">
        <v>0</v>
      </c>
      <c r="H30" s="61">
        <v>0</v>
      </c>
      <c r="I30" s="61">
        <v>0</v>
      </c>
      <c r="J30" s="61">
        <v>0</v>
      </c>
      <c r="K30" s="61">
        <v>0</v>
      </c>
      <c r="L30" s="61">
        <v>0</v>
      </c>
      <c r="M30" s="61">
        <v>0</v>
      </c>
      <c r="N30" s="61">
        <v>0</v>
      </c>
      <c r="O30" s="61">
        <v>0</v>
      </c>
      <c r="P30" s="62">
        <v>0</v>
      </c>
    </row>
    <row r="31" spans="1:16">
      <c r="A31" s="11" t="s">
        <v>206</v>
      </c>
      <c r="B31" s="61">
        <v>0</v>
      </c>
      <c r="C31" s="61">
        <v>0</v>
      </c>
      <c r="D31" s="61">
        <v>0</v>
      </c>
      <c r="E31" s="61">
        <v>0</v>
      </c>
      <c r="F31" s="61">
        <v>0</v>
      </c>
      <c r="G31" s="61">
        <v>0</v>
      </c>
      <c r="H31" s="61">
        <v>0</v>
      </c>
      <c r="I31" s="61">
        <v>0</v>
      </c>
      <c r="J31" s="61">
        <v>0</v>
      </c>
      <c r="K31" s="61">
        <v>0</v>
      </c>
      <c r="L31" s="61">
        <v>0</v>
      </c>
      <c r="M31" s="61">
        <v>0</v>
      </c>
      <c r="N31" s="61">
        <v>0</v>
      </c>
      <c r="O31" s="61">
        <v>0</v>
      </c>
      <c r="P31" s="62">
        <v>0</v>
      </c>
    </row>
    <row r="32" spans="1:16">
      <c r="A32" s="11" t="s">
        <v>248</v>
      </c>
      <c r="B32" s="61">
        <v>0</v>
      </c>
      <c r="C32" s="61">
        <v>0</v>
      </c>
      <c r="D32" s="61">
        <v>0</v>
      </c>
      <c r="E32" s="61">
        <v>0</v>
      </c>
      <c r="F32" s="61">
        <v>0</v>
      </c>
      <c r="G32" s="61">
        <v>0</v>
      </c>
      <c r="H32" s="61">
        <v>0</v>
      </c>
      <c r="I32" s="61">
        <v>0</v>
      </c>
      <c r="J32" s="61">
        <v>0</v>
      </c>
      <c r="K32" s="61">
        <v>0</v>
      </c>
      <c r="L32" s="61">
        <v>0</v>
      </c>
      <c r="M32" s="61">
        <v>0</v>
      </c>
      <c r="N32" s="61">
        <v>0</v>
      </c>
      <c r="O32" s="61">
        <v>0</v>
      </c>
      <c r="P32" s="62">
        <v>0</v>
      </c>
    </row>
    <row r="33" spans="1:16">
      <c r="A33" s="34" t="s">
        <v>76</v>
      </c>
      <c r="B33" s="70">
        <f t="shared" ref="B33:P33" si="0">SUM(B14:B32)</f>
        <v>62.3</v>
      </c>
      <c r="C33" s="70">
        <f t="shared" si="0"/>
        <v>0</v>
      </c>
      <c r="D33" s="70">
        <f t="shared" si="0"/>
        <v>67.599999999999994</v>
      </c>
      <c r="E33" s="70">
        <f t="shared" si="0"/>
        <v>0</v>
      </c>
      <c r="F33" s="70">
        <f t="shared" si="0"/>
        <v>63.9</v>
      </c>
      <c r="G33" s="70">
        <f t="shared" si="0"/>
        <v>0</v>
      </c>
      <c r="H33" s="70">
        <f t="shared" si="0"/>
        <v>71.7</v>
      </c>
      <c r="I33" s="70">
        <f t="shared" si="0"/>
        <v>62.5</v>
      </c>
      <c r="J33" s="70">
        <f t="shared" si="0"/>
        <v>63.6</v>
      </c>
      <c r="K33" s="70">
        <f t="shared" si="0"/>
        <v>60.480000000000004</v>
      </c>
      <c r="L33" s="70">
        <f t="shared" si="0"/>
        <v>0</v>
      </c>
      <c r="M33" s="70">
        <f t="shared" si="0"/>
        <v>53.800000000000011</v>
      </c>
      <c r="N33" s="70">
        <f t="shared" si="0"/>
        <v>50.300000000000004</v>
      </c>
      <c r="O33" s="70">
        <f t="shared" si="0"/>
        <v>64.099999999999994</v>
      </c>
      <c r="P33" s="71">
        <f t="shared" si="0"/>
        <v>8.4</v>
      </c>
    </row>
    <row r="35" spans="1:16">
      <c r="B35" s="52"/>
      <c r="C35" s="52"/>
      <c r="D35" s="52"/>
      <c r="E35" s="52"/>
      <c r="F35" s="52"/>
      <c r="G35" s="52"/>
      <c r="H35" s="52"/>
      <c r="I35" s="52"/>
      <c r="J35" s="52"/>
      <c r="K35" s="52"/>
      <c r="L35" s="52"/>
      <c r="M35" s="52"/>
      <c r="N35" s="52"/>
      <c r="O35" s="52"/>
      <c r="P35" s="52"/>
    </row>
    <row r="38" spans="1:16">
      <c r="B38" s="107"/>
      <c r="C38" s="107"/>
      <c r="D38" s="107"/>
      <c r="E38" s="107"/>
      <c r="F38" s="107"/>
      <c r="G38" s="107"/>
      <c r="H38" s="107"/>
      <c r="I38" s="107"/>
      <c r="J38" s="107"/>
      <c r="K38" s="107"/>
      <c r="L38" s="107"/>
      <c r="M38" s="107"/>
      <c r="N38" s="107"/>
      <c r="O38" s="107"/>
      <c r="P38" s="107"/>
    </row>
    <row r="39" spans="1:16">
      <c r="B39" s="52"/>
      <c r="C39" s="52"/>
      <c r="D39" s="52"/>
      <c r="E39" s="52"/>
      <c r="F39" s="52"/>
      <c r="G39" s="52"/>
      <c r="H39" s="52"/>
      <c r="I39" s="52"/>
      <c r="J39" s="52"/>
      <c r="K39" s="52"/>
      <c r="L39" s="52"/>
      <c r="M39" s="52"/>
      <c r="N39" s="52"/>
      <c r="O39" s="52"/>
      <c r="P39" s="52"/>
    </row>
    <row r="41" spans="1:16">
      <c r="B41" s="107"/>
      <c r="C41" s="107"/>
      <c r="D41" s="107"/>
      <c r="E41" s="107"/>
      <c r="F41" s="107"/>
      <c r="G41" s="107"/>
      <c r="H41" s="107"/>
      <c r="I41" s="107"/>
      <c r="J41" s="107"/>
      <c r="K41" s="107"/>
      <c r="L41" s="107"/>
      <c r="M41" s="107"/>
      <c r="N41" s="107"/>
      <c r="O41" s="107"/>
      <c r="P41" s="107"/>
    </row>
    <row r="42" spans="1:16">
      <c r="B42" s="52"/>
    </row>
  </sheetData>
  <mergeCells count="2">
    <mergeCell ref="A1:K1"/>
    <mergeCell ref="A12:K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60F6F72D8334D8AB4490B40A1CDBB" ma:contentTypeVersion="11" ma:contentTypeDescription="Create a new document." ma:contentTypeScope="" ma:versionID="30b34a03dea6f5ea90d0d1825f5b64f5">
  <xsd:schema xmlns:xsd="http://www.w3.org/2001/XMLSchema" xmlns:xs="http://www.w3.org/2001/XMLSchema" xmlns:p="http://schemas.microsoft.com/office/2006/metadata/properties" xmlns:ns3="92ecac4a-1c80-408d-b9fb-ac51abb654c2" targetNamespace="http://schemas.microsoft.com/office/2006/metadata/properties" ma:root="true" ma:fieldsID="a7b69de28839a69added2842e6544947" ns3:_="">
    <xsd:import namespace="92ecac4a-1c80-408d-b9fb-ac51abb654c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cac4a-1c80-408d-b9fb-ac51abb654c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_activity xmlns="92ecac4a-1c80-408d-b9fb-ac51abb654c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56812-9931-47A1-A0FC-B04013E4D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cac4a-1c80-408d-b9fb-ac51abb65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9F9352-AF23-4F01-9D3C-FA271CC0E4F8}">
  <ds:schemaRefs/>
</ds:datastoreItem>
</file>

<file path=customXml/itemProps3.xml><?xml version="1.0" encoding="utf-8"?>
<ds:datastoreItem xmlns:ds="http://schemas.openxmlformats.org/officeDocument/2006/customXml" ds:itemID="{FFDCA068-7B3A-4C88-AC2F-090FA754D2EB}">
  <ds:schemaRefs>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92ecac4a-1c80-408d-b9fb-ac51abb654c2"/>
    <ds:schemaRef ds:uri="http://www.w3.org/XML/1998/namespace"/>
  </ds:schemaRefs>
</ds:datastoreItem>
</file>

<file path=customXml/itemProps4.xml><?xml version="1.0" encoding="utf-8"?>
<ds:datastoreItem xmlns:ds="http://schemas.openxmlformats.org/officeDocument/2006/customXml" ds:itemID="{6A42C35D-FEF6-423C-92F9-70B7971F5A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Cond. cons. income statement</vt:lpstr>
      <vt:lpstr>Interest and similar income</vt:lpstr>
      <vt:lpstr>Operating expense</vt:lpstr>
      <vt:lpstr>Corporate income tax</vt:lpstr>
      <vt:lpstr>Alt. perf. measures</vt:lpstr>
      <vt:lpstr>Cond. cons. balance sheet</vt:lpstr>
      <vt:lpstr>Net loan portfolio</vt:lpstr>
      <vt:lpstr>Borrowings</vt:lpstr>
      <vt:lpstr>Eurobond covenant ratios</vt:lpstr>
      <vt:lpstr>Assets</vt:lpstr>
      <vt:lpstr>Equity and liabilities</vt:lpstr>
      <vt:lpstr>Income statement</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Anastasiia Grynchuk-Romanova</dc:creator>
  <cp:keywords/>
  <dc:description/>
  <cp:lastModifiedBy>Anastasiia Grynchuk-Romanova</cp:lastModifiedBy>
  <cp:revision/>
  <dcterms:created xsi:type="dcterms:W3CDTF">2015-06-05T18:17:20Z</dcterms:created>
  <dcterms:modified xsi:type="dcterms:W3CDTF">2026-02-09T14:14:19Z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0x010100AF060F6F72D8334D8AB4490B40A1CDBB</vt:lpwstr>
  </property>
</Properties>
</file>